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9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0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4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5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16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17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18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20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21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ЭтаКнига"/>
  <mc:AlternateContent xmlns:mc="http://schemas.openxmlformats.org/markup-compatibility/2006">
    <mc:Choice Requires="x15">
      <x15ac:absPath xmlns:x15ac="http://schemas.microsoft.com/office/spreadsheetml/2010/11/ac" url="https://d.docs.live.net/8a785e664edaafdd/Рабочий стол/Общеразвив. группы/Общеразвив. группы/Яковлева/"/>
    </mc:Choice>
  </mc:AlternateContent>
  <xr:revisionPtr revIDLastSave="0" documentId="8_{AD470C74-949F-42B5-B4E0-73103507B9FE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ТИТУЛ" sheetId="9" r:id="rId1"/>
    <sheet name="ОГЛАВЛЕНИЕ" sheetId="26" r:id="rId2"/>
    <sheet name="СК-1" sheetId="2" r:id="rId3"/>
    <sheet name="СК-2" sheetId="8" r:id="rId4"/>
    <sheet name="ИТОГ СК" sheetId="7" r:id="rId5"/>
    <sheet name="ПР-1" sheetId="10" r:id="rId6"/>
    <sheet name="ПР-2" sheetId="28" r:id="rId7"/>
    <sheet name="ПР-3" sheetId="29" r:id="rId8"/>
    <sheet name="ИТОГ ПР" sheetId="12" r:id="rId9"/>
    <sheet name="РР-1" sheetId="13" r:id="rId10"/>
    <sheet name="РР-2" sheetId="14" r:id="rId11"/>
    <sheet name="РР-3" sheetId="30" r:id="rId12"/>
    <sheet name="РР-4" sheetId="15" r:id="rId13"/>
    <sheet name="ИТОГ РР" sheetId="16" r:id="rId14"/>
    <sheet name="ХЭ-1" sheetId="17" r:id="rId15"/>
    <sheet name="ХЭ-2" sheetId="18" r:id="rId16"/>
    <sheet name="ХЭ-3" sheetId="19" r:id="rId17"/>
    <sheet name="ХЭ-4" sheetId="20" r:id="rId18"/>
    <sheet name="ИТОГ ХЭ" sheetId="21" r:id="rId19"/>
    <sheet name="ФР" sheetId="22" r:id="rId20"/>
    <sheet name="ИТОГ ФР" sheetId="24" r:id="rId21"/>
    <sheet name="ИТОГОВАЯ ПО ОО" sheetId="25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8" i="22" l="1"/>
  <c r="AB8" i="22"/>
  <c r="AA9" i="22"/>
  <c r="AB9" i="22"/>
  <c r="AA10" i="22"/>
  <c r="AB10" i="22"/>
  <c r="AA11" i="22"/>
  <c r="AB11" i="22"/>
  <c r="AA12" i="22"/>
  <c r="AB12" i="22"/>
  <c r="AA13" i="22"/>
  <c r="AB13" i="22"/>
  <c r="AA14" i="22"/>
  <c r="AB14" i="22"/>
  <c r="AA15" i="22"/>
  <c r="AB15" i="22"/>
  <c r="AA16" i="22"/>
  <c r="AB16" i="22"/>
  <c r="AA17" i="22"/>
  <c r="AB17" i="22"/>
  <c r="AA18" i="22"/>
  <c r="AB18" i="22"/>
  <c r="AA19" i="22"/>
  <c r="AB19" i="22"/>
  <c r="AA20" i="22"/>
  <c r="AB20" i="22"/>
  <c r="AA21" i="22"/>
  <c r="AB21" i="22"/>
  <c r="AA22" i="22"/>
  <c r="AB22" i="22"/>
  <c r="AA23" i="22"/>
  <c r="AB23" i="22"/>
  <c r="AA24" i="22"/>
  <c r="AB24" i="22"/>
  <c r="AA25" i="22"/>
  <c r="AB25" i="22"/>
  <c r="AA26" i="22"/>
  <c r="AB26" i="22"/>
  <c r="AA27" i="22"/>
  <c r="AB27" i="22"/>
  <c r="AA28" i="22"/>
  <c r="AB28" i="22"/>
  <c r="AA29" i="22"/>
  <c r="AB29" i="22"/>
  <c r="AA30" i="22"/>
  <c r="AB30" i="22"/>
  <c r="AB7" i="22"/>
  <c r="AA7" i="22"/>
  <c r="F36" i="22" s="1"/>
  <c r="S8" i="22"/>
  <c r="T8" i="22"/>
  <c r="S9" i="22"/>
  <c r="T9" i="22"/>
  <c r="S10" i="22"/>
  <c r="T10" i="22"/>
  <c r="S11" i="22"/>
  <c r="T11" i="22"/>
  <c r="S12" i="22"/>
  <c r="T12" i="22"/>
  <c r="S13" i="22"/>
  <c r="T13" i="22"/>
  <c r="S14" i="22"/>
  <c r="T14" i="22"/>
  <c r="S15" i="22"/>
  <c r="T15" i="22"/>
  <c r="S16" i="22"/>
  <c r="T16" i="22"/>
  <c r="S17" i="22"/>
  <c r="T17" i="22"/>
  <c r="S18" i="22"/>
  <c r="T18" i="22"/>
  <c r="S19" i="22"/>
  <c r="T19" i="22"/>
  <c r="S20" i="22"/>
  <c r="T20" i="22"/>
  <c r="S21" i="22"/>
  <c r="T21" i="22"/>
  <c r="S22" i="22"/>
  <c r="T22" i="22"/>
  <c r="S23" i="22"/>
  <c r="T23" i="22"/>
  <c r="S24" i="22"/>
  <c r="T24" i="22"/>
  <c r="S25" i="22"/>
  <c r="T25" i="22"/>
  <c r="S26" i="22"/>
  <c r="T26" i="22"/>
  <c r="S27" i="22"/>
  <c r="T27" i="22"/>
  <c r="S28" i="22"/>
  <c r="T28" i="22"/>
  <c r="S29" i="22"/>
  <c r="T29" i="22"/>
  <c r="S30" i="22"/>
  <c r="T30" i="22"/>
  <c r="T7" i="22"/>
  <c r="E42" i="22" s="1"/>
  <c r="S7" i="22"/>
  <c r="F35" i="22" s="1"/>
  <c r="U31" i="22"/>
  <c r="V31" i="22"/>
  <c r="W31" i="22"/>
  <c r="X31" i="22"/>
  <c r="D39" i="19"/>
  <c r="X7" i="19"/>
  <c r="Y7" i="19"/>
  <c r="X8" i="19"/>
  <c r="Y8" i="19"/>
  <c r="X9" i="19"/>
  <c r="Y9" i="19"/>
  <c r="X10" i="19"/>
  <c r="Y10" i="19"/>
  <c r="X11" i="19"/>
  <c r="Y11" i="19"/>
  <c r="X12" i="19"/>
  <c r="Y12" i="19"/>
  <c r="X13" i="19"/>
  <c r="Y13" i="19"/>
  <c r="X14" i="19"/>
  <c r="Y14" i="19"/>
  <c r="X15" i="19"/>
  <c r="Y15" i="19"/>
  <c r="X16" i="19"/>
  <c r="Y16" i="19"/>
  <c r="X17" i="19"/>
  <c r="Y17" i="19"/>
  <c r="X18" i="19"/>
  <c r="Y18" i="19"/>
  <c r="X19" i="19"/>
  <c r="Y19" i="19"/>
  <c r="X20" i="19"/>
  <c r="Y20" i="19"/>
  <c r="X21" i="19"/>
  <c r="Y21" i="19"/>
  <c r="X22" i="19"/>
  <c r="Y22" i="19"/>
  <c r="X23" i="19"/>
  <c r="Y23" i="19"/>
  <c r="X24" i="19"/>
  <c r="Y24" i="19"/>
  <c r="X25" i="19"/>
  <c r="Y25" i="19"/>
  <c r="X26" i="19"/>
  <c r="Y26" i="19"/>
  <c r="X27" i="19"/>
  <c r="Y27" i="19"/>
  <c r="X28" i="19"/>
  <c r="Y28" i="19"/>
  <c r="X29" i="19"/>
  <c r="Y29" i="19"/>
  <c r="Y6" i="19"/>
  <c r="X6" i="19"/>
  <c r="D35" i="22" l="1"/>
  <c r="E36" i="22"/>
  <c r="F42" i="22"/>
  <c r="D36" i="22"/>
  <c r="E35" i="22"/>
  <c r="D42" i="22"/>
  <c r="E34" i="19"/>
  <c r="P40" i="17" l="1"/>
  <c r="P35" i="17"/>
  <c r="C40" i="17"/>
  <c r="AC9" i="17"/>
  <c r="AD9" i="17"/>
  <c r="AC10" i="17"/>
  <c r="AD10" i="17"/>
  <c r="AC11" i="17"/>
  <c r="AD11" i="17"/>
  <c r="AC12" i="17"/>
  <c r="AD12" i="17"/>
  <c r="AC13" i="17"/>
  <c r="AD13" i="17"/>
  <c r="AC14" i="17"/>
  <c r="AD14" i="17"/>
  <c r="AC15" i="17"/>
  <c r="AD15" i="17"/>
  <c r="AC16" i="17"/>
  <c r="AD16" i="17"/>
  <c r="AC17" i="17"/>
  <c r="AD17" i="17"/>
  <c r="AC18" i="17"/>
  <c r="AD18" i="17"/>
  <c r="AC19" i="17"/>
  <c r="AD19" i="17"/>
  <c r="AC20" i="17"/>
  <c r="AD20" i="17"/>
  <c r="AC21" i="17"/>
  <c r="AD21" i="17"/>
  <c r="AC22" i="17"/>
  <c r="AD22" i="17"/>
  <c r="AC23" i="17"/>
  <c r="AD23" i="17"/>
  <c r="AC24" i="17"/>
  <c r="AD24" i="17"/>
  <c r="AC25" i="17"/>
  <c r="AD25" i="17"/>
  <c r="AC26" i="17"/>
  <c r="AD26" i="17"/>
  <c r="AC27" i="17"/>
  <c r="AD27" i="17"/>
  <c r="AC28" i="17"/>
  <c r="AD28" i="17"/>
  <c r="AC29" i="17"/>
  <c r="AD29" i="17"/>
  <c r="AC30" i="17"/>
  <c r="AD30" i="17"/>
  <c r="AC31" i="17"/>
  <c r="AD31" i="17"/>
  <c r="AD8" i="17"/>
  <c r="AC8" i="17"/>
  <c r="K9" i="17"/>
  <c r="L9" i="17"/>
  <c r="K10" i="17"/>
  <c r="L10" i="17"/>
  <c r="K11" i="17"/>
  <c r="L11" i="17"/>
  <c r="K12" i="17"/>
  <c r="L12" i="17"/>
  <c r="K13" i="17"/>
  <c r="L13" i="17"/>
  <c r="K14" i="17"/>
  <c r="L14" i="17"/>
  <c r="K15" i="17"/>
  <c r="L15" i="17"/>
  <c r="K16" i="17"/>
  <c r="L16" i="17"/>
  <c r="K17" i="17"/>
  <c r="L17" i="17"/>
  <c r="K18" i="17"/>
  <c r="L18" i="17"/>
  <c r="K19" i="17"/>
  <c r="L19" i="17"/>
  <c r="K20" i="17"/>
  <c r="L20" i="17"/>
  <c r="K21" i="17"/>
  <c r="L21" i="17"/>
  <c r="K22" i="17"/>
  <c r="L22" i="17"/>
  <c r="K23" i="17"/>
  <c r="L23" i="17"/>
  <c r="K24" i="17"/>
  <c r="L24" i="17"/>
  <c r="K25" i="17"/>
  <c r="L25" i="17"/>
  <c r="K26" i="17"/>
  <c r="L26" i="17"/>
  <c r="K27" i="17"/>
  <c r="L27" i="17"/>
  <c r="K28" i="17"/>
  <c r="L28" i="17"/>
  <c r="K29" i="17"/>
  <c r="L29" i="17"/>
  <c r="K30" i="17"/>
  <c r="L30" i="17"/>
  <c r="K31" i="17"/>
  <c r="L31" i="17"/>
  <c r="L8" i="17"/>
  <c r="K8" i="17"/>
  <c r="S40" i="17" l="1"/>
  <c r="S41" i="17" s="1"/>
  <c r="S35" i="17"/>
  <c r="S36" i="17" s="1"/>
  <c r="Q40" i="17"/>
  <c r="Q41" i="17" s="1"/>
  <c r="R40" i="17"/>
  <c r="R41" i="17" s="1"/>
  <c r="Q35" i="17"/>
  <c r="Q36" i="17" s="1"/>
  <c r="R35" i="17"/>
  <c r="R36" i="17" s="1"/>
  <c r="M39" i="15"/>
  <c r="M34" i="15"/>
  <c r="R7" i="15"/>
  <c r="S7" i="15"/>
  <c r="R8" i="15"/>
  <c r="S8" i="15"/>
  <c r="R9" i="15"/>
  <c r="S9" i="15"/>
  <c r="R10" i="15"/>
  <c r="S10" i="15"/>
  <c r="R11" i="15"/>
  <c r="S11" i="15"/>
  <c r="R12" i="15"/>
  <c r="S12" i="15"/>
  <c r="R13" i="15"/>
  <c r="S13" i="15"/>
  <c r="R14" i="15"/>
  <c r="S14" i="15"/>
  <c r="R15" i="15"/>
  <c r="S15" i="15"/>
  <c r="R16" i="15"/>
  <c r="S16" i="15"/>
  <c r="R17" i="15"/>
  <c r="S17" i="15"/>
  <c r="R18" i="15"/>
  <c r="S18" i="15"/>
  <c r="R19" i="15"/>
  <c r="S19" i="15"/>
  <c r="R20" i="15"/>
  <c r="S20" i="15"/>
  <c r="R21" i="15"/>
  <c r="S21" i="15"/>
  <c r="R22" i="15"/>
  <c r="S22" i="15"/>
  <c r="R23" i="15"/>
  <c r="S23" i="15"/>
  <c r="R24" i="15"/>
  <c r="S24" i="15"/>
  <c r="R25" i="15"/>
  <c r="S25" i="15"/>
  <c r="R26" i="15"/>
  <c r="S26" i="15"/>
  <c r="R27" i="15"/>
  <c r="S27" i="15"/>
  <c r="R28" i="15"/>
  <c r="S28" i="15"/>
  <c r="R29" i="15"/>
  <c r="S29" i="15"/>
  <c r="S6" i="15"/>
  <c r="R6" i="15"/>
  <c r="H7" i="15"/>
  <c r="I7" i="15"/>
  <c r="H8" i="15"/>
  <c r="I8" i="15"/>
  <c r="H9" i="15"/>
  <c r="I9" i="15"/>
  <c r="H10" i="15"/>
  <c r="I10" i="15"/>
  <c r="H11" i="15"/>
  <c r="I11" i="15"/>
  <c r="H12" i="15"/>
  <c r="I12" i="15"/>
  <c r="H13" i="15"/>
  <c r="I13" i="15"/>
  <c r="H14" i="15"/>
  <c r="I14" i="15"/>
  <c r="H15" i="15"/>
  <c r="I15" i="15"/>
  <c r="H16" i="15"/>
  <c r="I16" i="15"/>
  <c r="H17" i="15"/>
  <c r="I17" i="15"/>
  <c r="H18" i="15"/>
  <c r="I18" i="15"/>
  <c r="H19" i="15"/>
  <c r="I19" i="15"/>
  <c r="H20" i="15"/>
  <c r="I20" i="15"/>
  <c r="H21" i="15"/>
  <c r="I21" i="15"/>
  <c r="H22" i="15"/>
  <c r="I22" i="15"/>
  <c r="H23" i="15"/>
  <c r="I23" i="15"/>
  <c r="H24" i="15"/>
  <c r="I24" i="15"/>
  <c r="H25" i="15"/>
  <c r="I25" i="15"/>
  <c r="H26" i="15"/>
  <c r="I26" i="15"/>
  <c r="H27" i="15"/>
  <c r="I27" i="15"/>
  <c r="H28" i="15"/>
  <c r="I28" i="15"/>
  <c r="H29" i="15"/>
  <c r="I29" i="15"/>
  <c r="I6" i="15"/>
  <c r="H6" i="15"/>
  <c r="O7" i="30"/>
  <c r="P7" i="30"/>
  <c r="O8" i="30"/>
  <c r="P8" i="30"/>
  <c r="O9" i="30"/>
  <c r="P9" i="30"/>
  <c r="O10" i="30"/>
  <c r="P10" i="30"/>
  <c r="O11" i="30"/>
  <c r="P11" i="30"/>
  <c r="O12" i="30"/>
  <c r="P12" i="30"/>
  <c r="O13" i="30"/>
  <c r="P13" i="30"/>
  <c r="O14" i="30"/>
  <c r="P14" i="30"/>
  <c r="O15" i="30"/>
  <c r="P15" i="30"/>
  <c r="O16" i="30"/>
  <c r="P16" i="30"/>
  <c r="O17" i="30"/>
  <c r="P17" i="30"/>
  <c r="O18" i="30"/>
  <c r="P18" i="30"/>
  <c r="O19" i="30"/>
  <c r="P19" i="30"/>
  <c r="O20" i="30"/>
  <c r="P20" i="30"/>
  <c r="O21" i="30"/>
  <c r="P21" i="30"/>
  <c r="O22" i="30"/>
  <c r="P22" i="30"/>
  <c r="O23" i="30"/>
  <c r="P23" i="30"/>
  <c r="O24" i="30"/>
  <c r="P24" i="30"/>
  <c r="O25" i="30"/>
  <c r="P25" i="30"/>
  <c r="O26" i="30"/>
  <c r="P26" i="30"/>
  <c r="O27" i="30"/>
  <c r="P27" i="30"/>
  <c r="O28" i="30"/>
  <c r="P28" i="30"/>
  <c r="O29" i="30"/>
  <c r="P29" i="30"/>
  <c r="P6" i="30"/>
  <c r="O6" i="30"/>
  <c r="Q7" i="14"/>
  <c r="R7" i="14"/>
  <c r="Q8" i="14"/>
  <c r="R8" i="14"/>
  <c r="Q9" i="14"/>
  <c r="R9" i="14"/>
  <c r="Q10" i="14"/>
  <c r="R10" i="14"/>
  <c r="Q11" i="14"/>
  <c r="R11" i="14"/>
  <c r="Q12" i="14"/>
  <c r="R12" i="14"/>
  <c r="Q13" i="14"/>
  <c r="R13" i="14"/>
  <c r="Q14" i="14"/>
  <c r="R14" i="14"/>
  <c r="Q15" i="14"/>
  <c r="R15" i="14"/>
  <c r="Q16" i="14"/>
  <c r="R16" i="14"/>
  <c r="Q17" i="14"/>
  <c r="R17" i="14"/>
  <c r="Q18" i="14"/>
  <c r="R18" i="14"/>
  <c r="Q19" i="14"/>
  <c r="R19" i="14"/>
  <c r="Q20" i="14"/>
  <c r="R20" i="14"/>
  <c r="Q21" i="14"/>
  <c r="R21" i="14"/>
  <c r="Q22" i="14"/>
  <c r="R22" i="14"/>
  <c r="Q23" i="14"/>
  <c r="R23" i="14"/>
  <c r="Q24" i="14"/>
  <c r="R24" i="14"/>
  <c r="Q25" i="14"/>
  <c r="R25" i="14"/>
  <c r="Q26" i="14"/>
  <c r="R26" i="14"/>
  <c r="Q27" i="14"/>
  <c r="R27" i="14"/>
  <c r="Q28" i="14"/>
  <c r="R28" i="14"/>
  <c r="Q29" i="14"/>
  <c r="R29" i="14"/>
  <c r="R6" i="14"/>
  <c r="Q6" i="14"/>
  <c r="O40" i="13"/>
  <c r="O35" i="13"/>
  <c r="T8" i="13"/>
  <c r="U8" i="13"/>
  <c r="R40" i="13" s="1"/>
  <c r="T9" i="13"/>
  <c r="U9" i="13"/>
  <c r="T10" i="13"/>
  <c r="U10" i="13"/>
  <c r="T11" i="13"/>
  <c r="U11" i="13"/>
  <c r="T12" i="13"/>
  <c r="U12" i="13"/>
  <c r="T13" i="13"/>
  <c r="U13" i="13"/>
  <c r="T14" i="13"/>
  <c r="U14" i="13"/>
  <c r="T15" i="13"/>
  <c r="U15" i="13"/>
  <c r="T16" i="13"/>
  <c r="U16" i="13"/>
  <c r="T17" i="13"/>
  <c r="U17" i="13"/>
  <c r="T18" i="13"/>
  <c r="U18" i="13"/>
  <c r="T19" i="13"/>
  <c r="U19" i="13"/>
  <c r="T20" i="13"/>
  <c r="U20" i="13"/>
  <c r="T21" i="13"/>
  <c r="U21" i="13"/>
  <c r="T22" i="13"/>
  <c r="U22" i="13"/>
  <c r="T23" i="13"/>
  <c r="U23" i="13"/>
  <c r="T24" i="13"/>
  <c r="U24" i="13"/>
  <c r="T25" i="13"/>
  <c r="U25" i="13"/>
  <c r="T26" i="13"/>
  <c r="U26" i="13"/>
  <c r="T27" i="13"/>
  <c r="U27" i="13"/>
  <c r="T28" i="13"/>
  <c r="U28" i="13"/>
  <c r="T29" i="13"/>
  <c r="U29" i="13"/>
  <c r="T30" i="13"/>
  <c r="U30" i="13"/>
  <c r="U7" i="13"/>
  <c r="T7" i="13"/>
  <c r="J8" i="13"/>
  <c r="K8" i="13"/>
  <c r="J9" i="13"/>
  <c r="K9" i="13"/>
  <c r="J10" i="13"/>
  <c r="K10" i="13"/>
  <c r="J11" i="13"/>
  <c r="K11" i="13"/>
  <c r="J12" i="13"/>
  <c r="K12" i="13"/>
  <c r="J13" i="13"/>
  <c r="K13" i="13"/>
  <c r="J14" i="13"/>
  <c r="K14" i="13"/>
  <c r="J15" i="13"/>
  <c r="K15" i="13"/>
  <c r="J16" i="13"/>
  <c r="K16" i="13"/>
  <c r="J17" i="13"/>
  <c r="K17" i="13"/>
  <c r="J18" i="13"/>
  <c r="K18" i="13"/>
  <c r="J19" i="13"/>
  <c r="K19" i="13"/>
  <c r="J20" i="13"/>
  <c r="K20" i="13"/>
  <c r="J21" i="13"/>
  <c r="K21" i="13"/>
  <c r="J22" i="13"/>
  <c r="K22" i="13"/>
  <c r="J23" i="13"/>
  <c r="K23" i="13"/>
  <c r="J24" i="13"/>
  <c r="K24" i="13"/>
  <c r="J25" i="13"/>
  <c r="K25" i="13"/>
  <c r="J26" i="13"/>
  <c r="K26" i="13"/>
  <c r="J27" i="13"/>
  <c r="K27" i="13"/>
  <c r="J28" i="13"/>
  <c r="K28" i="13"/>
  <c r="J29" i="13"/>
  <c r="K29" i="13"/>
  <c r="J30" i="13"/>
  <c r="K30" i="13"/>
  <c r="K7" i="13"/>
  <c r="J7" i="13"/>
  <c r="O39" i="15" l="1"/>
  <c r="D34" i="14"/>
  <c r="P34" i="15"/>
  <c r="P35" i="15" s="1"/>
  <c r="Q35" i="13"/>
  <c r="Q36" i="13" s="1"/>
  <c r="O40" i="15"/>
  <c r="P39" i="15"/>
  <c r="P40" i="15" s="1"/>
  <c r="N39" i="15"/>
  <c r="N40" i="15" s="1"/>
  <c r="O34" i="15"/>
  <c r="O35" i="15" s="1"/>
  <c r="N34" i="15"/>
  <c r="N35" i="15" s="1"/>
  <c r="P35" i="13"/>
  <c r="P36" i="13" s="1"/>
  <c r="R35" i="13"/>
  <c r="R36" i="13" s="1"/>
  <c r="Q40" i="13"/>
  <c r="Q41" i="13" s="1"/>
  <c r="P40" i="13"/>
  <c r="P41" i="13" s="1"/>
  <c r="R41" i="13"/>
  <c r="Q7" i="29"/>
  <c r="R7" i="29"/>
  <c r="Q8" i="29"/>
  <c r="R8" i="29"/>
  <c r="Q9" i="29"/>
  <c r="R9" i="29"/>
  <c r="Q10" i="29"/>
  <c r="R10" i="29"/>
  <c r="Q11" i="29"/>
  <c r="R11" i="29"/>
  <c r="Q12" i="29"/>
  <c r="R12" i="29"/>
  <c r="Q13" i="29"/>
  <c r="R13" i="29"/>
  <c r="Q14" i="29"/>
  <c r="R14" i="29"/>
  <c r="Q15" i="29"/>
  <c r="R15" i="29"/>
  <c r="Q16" i="29"/>
  <c r="R16" i="29"/>
  <c r="Q17" i="29"/>
  <c r="R17" i="29"/>
  <c r="Q18" i="29"/>
  <c r="R18" i="29"/>
  <c r="Q19" i="29"/>
  <c r="R19" i="29"/>
  <c r="Q20" i="29"/>
  <c r="R20" i="29"/>
  <c r="Q21" i="29"/>
  <c r="R21" i="29"/>
  <c r="Q22" i="29"/>
  <c r="R22" i="29"/>
  <c r="Q23" i="29"/>
  <c r="R23" i="29"/>
  <c r="Q24" i="29"/>
  <c r="R24" i="29"/>
  <c r="Q25" i="29"/>
  <c r="R25" i="29"/>
  <c r="Q26" i="29"/>
  <c r="R26" i="29"/>
  <c r="Q27" i="29"/>
  <c r="R27" i="29"/>
  <c r="Q28" i="29"/>
  <c r="R28" i="29"/>
  <c r="Q29" i="29"/>
  <c r="R29" i="29"/>
  <c r="R6" i="29"/>
  <c r="Q6" i="29"/>
  <c r="D34" i="29" s="1"/>
  <c r="M7" i="28"/>
  <c r="N7" i="28"/>
  <c r="M8" i="28"/>
  <c r="N8" i="28"/>
  <c r="M9" i="28"/>
  <c r="N9" i="28"/>
  <c r="M10" i="28"/>
  <c r="N10" i="28"/>
  <c r="M11" i="28"/>
  <c r="N11" i="28"/>
  <c r="M12" i="28"/>
  <c r="N12" i="28"/>
  <c r="M13" i="28"/>
  <c r="N13" i="28"/>
  <c r="M14" i="28"/>
  <c r="N14" i="28"/>
  <c r="M15" i="28"/>
  <c r="N15" i="28"/>
  <c r="M16" i="28"/>
  <c r="N16" i="28"/>
  <c r="M17" i="28"/>
  <c r="N17" i="28"/>
  <c r="M18" i="28"/>
  <c r="N18" i="28"/>
  <c r="M19" i="28"/>
  <c r="N19" i="28"/>
  <c r="M20" i="28"/>
  <c r="N20" i="28"/>
  <c r="M21" i="28"/>
  <c r="N21" i="28"/>
  <c r="M22" i="28"/>
  <c r="N22" i="28"/>
  <c r="M23" i="28"/>
  <c r="N23" i="28"/>
  <c r="M24" i="28"/>
  <c r="N24" i="28"/>
  <c r="M25" i="28"/>
  <c r="N25" i="28"/>
  <c r="M26" i="28"/>
  <c r="N26" i="28"/>
  <c r="M27" i="28"/>
  <c r="N27" i="28"/>
  <c r="M28" i="28"/>
  <c r="N28" i="28"/>
  <c r="M29" i="28"/>
  <c r="N29" i="28"/>
  <c r="N6" i="28"/>
  <c r="M6" i="28"/>
  <c r="K7" i="10"/>
  <c r="L7" i="10"/>
  <c r="K8" i="10"/>
  <c r="L8" i="10"/>
  <c r="K9" i="10"/>
  <c r="L9" i="10"/>
  <c r="K10" i="10"/>
  <c r="L10" i="10"/>
  <c r="K11" i="10"/>
  <c r="L11" i="10"/>
  <c r="K12" i="10"/>
  <c r="L12" i="10"/>
  <c r="K13" i="10"/>
  <c r="L13" i="10"/>
  <c r="K14" i="10"/>
  <c r="L14" i="10"/>
  <c r="K15" i="10"/>
  <c r="L15" i="10"/>
  <c r="K16" i="10"/>
  <c r="L16" i="10"/>
  <c r="K17" i="10"/>
  <c r="L17" i="10"/>
  <c r="K18" i="10"/>
  <c r="L18" i="10"/>
  <c r="K19" i="10"/>
  <c r="L19" i="10"/>
  <c r="K20" i="10"/>
  <c r="L20" i="10"/>
  <c r="K21" i="10"/>
  <c r="L21" i="10"/>
  <c r="K22" i="10"/>
  <c r="L22" i="10"/>
  <c r="K23" i="10"/>
  <c r="L23" i="10"/>
  <c r="K24" i="10"/>
  <c r="L24" i="10"/>
  <c r="K25" i="10"/>
  <c r="L25" i="10"/>
  <c r="K26" i="10"/>
  <c r="L26" i="10"/>
  <c r="K27" i="10"/>
  <c r="L27" i="10"/>
  <c r="K28" i="10"/>
  <c r="L28" i="10"/>
  <c r="K29" i="10"/>
  <c r="L29" i="10"/>
  <c r="L6" i="10"/>
  <c r="K6" i="10"/>
  <c r="L30" i="8"/>
  <c r="M30" i="8"/>
  <c r="N30" i="8"/>
  <c r="O30" i="8"/>
  <c r="P30" i="8"/>
  <c r="Q30" i="8"/>
  <c r="R30" i="8"/>
  <c r="T30" i="8" s="1"/>
  <c r="F6" i="7" s="1"/>
  <c r="K30" i="8"/>
  <c r="D30" i="8"/>
  <c r="E30" i="8"/>
  <c r="F30" i="8"/>
  <c r="G30" i="8"/>
  <c r="H30" i="8"/>
  <c r="S7" i="8"/>
  <c r="T7" i="8"/>
  <c r="S8" i="8"/>
  <c r="T8" i="8"/>
  <c r="S9" i="8"/>
  <c r="T9" i="8"/>
  <c r="S10" i="8"/>
  <c r="T10" i="8"/>
  <c r="S11" i="8"/>
  <c r="T11" i="8"/>
  <c r="S12" i="8"/>
  <c r="T12" i="8"/>
  <c r="S13" i="8"/>
  <c r="T13" i="8"/>
  <c r="S14" i="8"/>
  <c r="T14" i="8"/>
  <c r="S15" i="8"/>
  <c r="T15" i="8"/>
  <c r="S16" i="8"/>
  <c r="T16" i="8"/>
  <c r="S17" i="8"/>
  <c r="T17" i="8"/>
  <c r="S18" i="8"/>
  <c r="T18" i="8"/>
  <c r="S19" i="8"/>
  <c r="T19" i="8"/>
  <c r="S20" i="8"/>
  <c r="T20" i="8"/>
  <c r="S21" i="8"/>
  <c r="T21" i="8"/>
  <c r="S22" i="8"/>
  <c r="T22" i="8"/>
  <c r="S23" i="8"/>
  <c r="T23" i="8"/>
  <c r="S24" i="8"/>
  <c r="T24" i="8"/>
  <c r="S25" i="8"/>
  <c r="T25" i="8"/>
  <c r="S26" i="8"/>
  <c r="T26" i="8"/>
  <c r="S27" i="8"/>
  <c r="T27" i="8"/>
  <c r="S28" i="8"/>
  <c r="T28" i="8"/>
  <c r="S29" i="8"/>
  <c r="T29" i="8"/>
  <c r="T6" i="8"/>
  <c r="S6" i="8"/>
  <c r="I7" i="8"/>
  <c r="J7" i="8"/>
  <c r="I8" i="8"/>
  <c r="J8" i="8"/>
  <c r="I9" i="8"/>
  <c r="J9" i="8"/>
  <c r="I10" i="8"/>
  <c r="J10" i="8"/>
  <c r="I11" i="8"/>
  <c r="J11" i="8"/>
  <c r="I12" i="8"/>
  <c r="J12" i="8"/>
  <c r="I13" i="8"/>
  <c r="J13" i="8"/>
  <c r="I14" i="8"/>
  <c r="J14" i="8"/>
  <c r="I15" i="8"/>
  <c r="J15" i="8"/>
  <c r="I16" i="8"/>
  <c r="J16" i="8"/>
  <c r="I17" i="8"/>
  <c r="J17" i="8"/>
  <c r="I18" i="8"/>
  <c r="J18" i="8"/>
  <c r="I19" i="8"/>
  <c r="J19" i="8"/>
  <c r="I20" i="8"/>
  <c r="J20" i="8"/>
  <c r="I21" i="8"/>
  <c r="J21" i="8"/>
  <c r="I22" i="8"/>
  <c r="J22" i="8"/>
  <c r="I23" i="8"/>
  <c r="J23" i="8"/>
  <c r="I24" i="8"/>
  <c r="J24" i="8"/>
  <c r="I25" i="8"/>
  <c r="J25" i="8"/>
  <c r="I26" i="8"/>
  <c r="J26" i="8"/>
  <c r="I27" i="8"/>
  <c r="J27" i="8"/>
  <c r="I28" i="8"/>
  <c r="J28" i="8"/>
  <c r="I29" i="8"/>
  <c r="J29" i="8"/>
  <c r="J6" i="8"/>
  <c r="I6" i="8"/>
  <c r="S30" i="8" l="1"/>
  <c r="F5" i="7" s="1"/>
  <c r="O33" i="8"/>
  <c r="J30" i="8"/>
  <c r="E6" i="7" s="1"/>
  <c r="H40" i="2" l="1"/>
  <c r="H34" i="2"/>
  <c r="T30" i="2"/>
  <c r="U30" i="2"/>
  <c r="V30" i="2"/>
  <c r="W30" i="2"/>
  <c r="X30" i="2"/>
  <c r="S30" i="2"/>
  <c r="Y7" i="2"/>
  <c r="Z7" i="2"/>
  <c r="Y8" i="2"/>
  <c r="Z8" i="2"/>
  <c r="Y9" i="2"/>
  <c r="Z9" i="2"/>
  <c r="Y10" i="2"/>
  <c r="Z10" i="2"/>
  <c r="Y11" i="2"/>
  <c r="Z11" i="2"/>
  <c r="Y12" i="2"/>
  <c r="Z12" i="2"/>
  <c r="Y13" i="2"/>
  <c r="Z13" i="2"/>
  <c r="Y14" i="2"/>
  <c r="Z14" i="2"/>
  <c r="Y15" i="2"/>
  <c r="Z15" i="2"/>
  <c r="Y16" i="2"/>
  <c r="Z16" i="2"/>
  <c r="Y17" i="2"/>
  <c r="Z17" i="2"/>
  <c r="Y18" i="2"/>
  <c r="Z18" i="2"/>
  <c r="Y19" i="2"/>
  <c r="Z19" i="2"/>
  <c r="Y20" i="2"/>
  <c r="Z20" i="2"/>
  <c r="Y21" i="2"/>
  <c r="Z21" i="2"/>
  <c r="Y22" i="2"/>
  <c r="Z22" i="2"/>
  <c r="Y23" i="2"/>
  <c r="Z23" i="2"/>
  <c r="Y24" i="2"/>
  <c r="Z24" i="2"/>
  <c r="Y25" i="2"/>
  <c r="Z25" i="2"/>
  <c r="Y26" i="2"/>
  <c r="Z26" i="2"/>
  <c r="Y27" i="2"/>
  <c r="Z27" i="2"/>
  <c r="Y28" i="2"/>
  <c r="Z28" i="2"/>
  <c r="Y29" i="2"/>
  <c r="Z29" i="2"/>
  <c r="Z6" i="2"/>
  <c r="Y6" i="2"/>
  <c r="Q7" i="2"/>
  <c r="R7" i="2"/>
  <c r="Q8" i="2"/>
  <c r="R8" i="2"/>
  <c r="Q9" i="2"/>
  <c r="R9" i="2"/>
  <c r="Q10" i="2"/>
  <c r="R10" i="2"/>
  <c r="Q11" i="2"/>
  <c r="R11" i="2"/>
  <c r="Q12" i="2"/>
  <c r="R12" i="2"/>
  <c r="Q13" i="2"/>
  <c r="R13" i="2"/>
  <c r="Q14" i="2"/>
  <c r="R14" i="2"/>
  <c r="Q15" i="2"/>
  <c r="R15" i="2"/>
  <c r="Q16" i="2"/>
  <c r="R16" i="2"/>
  <c r="Q17" i="2"/>
  <c r="R17" i="2"/>
  <c r="Q18" i="2"/>
  <c r="R18" i="2"/>
  <c r="Q19" i="2"/>
  <c r="R19" i="2"/>
  <c r="Q20" i="2"/>
  <c r="R20" i="2"/>
  <c r="Q21" i="2"/>
  <c r="R21" i="2"/>
  <c r="Q22" i="2"/>
  <c r="R22" i="2"/>
  <c r="Q23" i="2"/>
  <c r="R23" i="2"/>
  <c r="Q24" i="2"/>
  <c r="R24" i="2"/>
  <c r="Q25" i="2"/>
  <c r="R25" i="2"/>
  <c r="Q26" i="2"/>
  <c r="R26" i="2"/>
  <c r="Q27" i="2"/>
  <c r="R27" i="2"/>
  <c r="Q28" i="2"/>
  <c r="R28" i="2"/>
  <c r="Q29" i="2"/>
  <c r="R29" i="2"/>
  <c r="R6" i="2"/>
  <c r="O30" i="2"/>
  <c r="P30" i="2"/>
  <c r="Q6" i="2"/>
  <c r="C40" i="2"/>
  <c r="C34" i="2"/>
  <c r="D31" i="22"/>
  <c r="E31" i="22"/>
  <c r="F31" i="22"/>
  <c r="G31" i="22"/>
  <c r="H31" i="22"/>
  <c r="I31" i="22"/>
  <c r="J31" i="22"/>
  <c r="K31" i="22"/>
  <c r="L31" i="22"/>
  <c r="M31" i="22"/>
  <c r="N31" i="22"/>
  <c r="O31" i="22"/>
  <c r="P31" i="22"/>
  <c r="Q31" i="22"/>
  <c r="R31" i="22"/>
  <c r="Y31" i="22"/>
  <c r="AA31" i="22" s="1"/>
  <c r="Z31" i="22"/>
  <c r="AB31" i="22" s="1"/>
  <c r="D7" i="24" s="1"/>
  <c r="C31" i="22"/>
  <c r="C35" i="22"/>
  <c r="G30" i="20"/>
  <c r="F6" i="21" s="1"/>
  <c r="H30" i="20"/>
  <c r="F7" i="21" s="1"/>
  <c r="D30" i="20"/>
  <c r="E30" i="20"/>
  <c r="F30" i="20"/>
  <c r="I30" i="20"/>
  <c r="M30" i="20" s="1"/>
  <c r="G6" i="21" s="1"/>
  <c r="J30" i="20"/>
  <c r="N30" i="20" s="1"/>
  <c r="G7" i="21" s="1"/>
  <c r="K30" i="20"/>
  <c r="L30" i="20"/>
  <c r="C30" i="20"/>
  <c r="C35" i="20"/>
  <c r="E30" i="19"/>
  <c r="F30" i="19"/>
  <c r="G30" i="19"/>
  <c r="H30" i="19"/>
  <c r="I30" i="19"/>
  <c r="J30" i="19"/>
  <c r="K30" i="19"/>
  <c r="L30" i="19"/>
  <c r="M30" i="19"/>
  <c r="N30" i="19"/>
  <c r="O30" i="19"/>
  <c r="P30" i="19"/>
  <c r="Q30" i="19"/>
  <c r="R30" i="19"/>
  <c r="S30" i="19"/>
  <c r="T30" i="19"/>
  <c r="U30" i="19"/>
  <c r="V30" i="19"/>
  <c r="W30" i="19"/>
  <c r="D30" i="19"/>
  <c r="D34" i="19"/>
  <c r="D39" i="18"/>
  <c r="D34" i="18"/>
  <c r="E30" i="18"/>
  <c r="F30" i="18"/>
  <c r="G30" i="18"/>
  <c r="H30" i="18"/>
  <c r="I30" i="18"/>
  <c r="J30" i="18"/>
  <c r="K30" i="18"/>
  <c r="L30" i="18"/>
  <c r="M30" i="18"/>
  <c r="D30" i="18"/>
  <c r="N7" i="18"/>
  <c r="O7" i="18"/>
  <c r="N8" i="18"/>
  <c r="O8" i="18"/>
  <c r="N9" i="18"/>
  <c r="O9" i="18"/>
  <c r="N10" i="18"/>
  <c r="O10" i="18"/>
  <c r="N11" i="18"/>
  <c r="O11" i="18"/>
  <c r="N12" i="18"/>
  <c r="O12" i="18"/>
  <c r="N13" i="18"/>
  <c r="O13" i="18"/>
  <c r="N14" i="18"/>
  <c r="O14" i="18"/>
  <c r="N15" i="18"/>
  <c r="O15" i="18"/>
  <c r="N16" i="18"/>
  <c r="O16" i="18"/>
  <c r="N17" i="18"/>
  <c r="O17" i="18"/>
  <c r="N18" i="18"/>
  <c r="O18" i="18"/>
  <c r="N19" i="18"/>
  <c r="O19" i="18"/>
  <c r="N20" i="18"/>
  <c r="O20" i="18"/>
  <c r="N21" i="18"/>
  <c r="O21" i="18"/>
  <c r="N22" i="18"/>
  <c r="O22" i="18"/>
  <c r="N23" i="18"/>
  <c r="O23" i="18"/>
  <c r="N24" i="18"/>
  <c r="O24" i="18"/>
  <c r="N25" i="18"/>
  <c r="O25" i="18"/>
  <c r="N26" i="18"/>
  <c r="O26" i="18"/>
  <c r="N27" i="18"/>
  <c r="O27" i="18"/>
  <c r="N28" i="18"/>
  <c r="O28" i="18"/>
  <c r="N29" i="18"/>
  <c r="O29" i="18"/>
  <c r="O6" i="18"/>
  <c r="N6" i="18"/>
  <c r="E34" i="18" s="1"/>
  <c r="D32" i="17"/>
  <c r="E32" i="17"/>
  <c r="F32" i="17"/>
  <c r="G32" i="17"/>
  <c r="H32" i="17"/>
  <c r="I32" i="17"/>
  <c r="J32" i="17"/>
  <c r="M32" i="17"/>
  <c r="N32" i="17"/>
  <c r="O32" i="17"/>
  <c r="P32" i="17"/>
  <c r="Q32" i="17"/>
  <c r="R32" i="17"/>
  <c r="S32" i="17"/>
  <c r="T32" i="17"/>
  <c r="U32" i="17"/>
  <c r="V32" i="17"/>
  <c r="W32" i="17"/>
  <c r="X32" i="17"/>
  <c r="Y32" i="17"/>
  <c r="Z32" i="17"/>
  <c r="AA32" i="17"/>
  <c r="AB32" i="17"/>
  <c r="C32" i="17"/>
  <c r="C35" i="17"/>
  <c r="E30" i="15"/>
  <c r="F30" i="15"/>
  <c r="G30" i="15"/>
  <c r="J30" i="15"/>
  <c r="K30" i="15"/>
  <c r="L30" i="15"/>
  <c r="M30" i="15"/>
  <c r="N30" i="15"/>
  <c r="O30" i="15"/>
  <c r="P30" i="15"/>
  <c r="Q30" i="15"/>
  <c r="D30" i="15"/>
  <c r="D34" i="15"/>
  <c r="F35" i="30"/>
  <c r="D30" i="30"/>
  <c r="E30" i="30"/>
  <c r="F30" i="30"/>
  <c r="G30" i="30"/>
  <c r="H30" i="30"/>
  <c r="I30" i="30"/>
  <c r="J30" i="30"/>
  <c r="K30" i="30"/>
  <c r="L30" i="30"/>
  <c r="M30" i="30"/>
  <c r="N30" i="30"/>
  <c r="C30" i="30"/>
  <c r="C35" i="30"/>
  <c r="D30" i="14"/>
  <c r="E30" i="14"/>
  <c r="F30" i="14"/>
  <c r="G30" i="14"/>
  <c r="H30" i="14"/>
  <c r="I30" i="14"/>
  <c r="J30" i="14"/>
  <c r="K30" i="14"/>
  <c r="L30" i="14"/>
  <c r="M30" i="14"/>
  <c r="N30" i="14"/>
  <c r="O30" i="14"/>
  <c r="P30" i="14"/>
  <c r="C30" i="14"/>
  <c r="C34" i="14"/>
  <c r="C40" i="30"/>
  <c r="D31" i="13"/>
  <c r="D35" i="13"/>
  <c r="C39" i="29"/>
  <c r="C34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C39" i="28"/>
  <c r="C34" i="28"/>
  <c r="L30" i="28"/>
  <c r="K30" i="28"/>
  <c r="J30" i="28"/>
  <c r="I30" i="28"/>
  <c r="H30" i="28"/>
  <c r="G30" i="28"/>
  <c r="F30" i="28"/>
  <c r="E30" i="28"/>
  <c r="D30" i="28"/>
  <c r="C30" i="28"/>
  <c r="D30" i="10"/>
  <c r="E30" i="10"/>
  <c r="F30" i="10"/>
  <c r="G30" i="10"/>
  <c r="H30" i="10"/>
  <c r="I30" i="10"/>
  <c r="J30" i="10"/>
  <c r="C30" i="10"/>
  <c r="K30" i="10" s="1"/>
  <c r="C5" i="12" s="1"/>
  <c r="C34" i="10"/>
  <c r="F38" i="22" l="1"/>
  <c r="F37" i="22"/>
  <c r="D37" i="22"/>
  <c r="E38" i="22"/>
  <c r="E37" i="22"/>
  <c r="D38" i="22"/>
  <c r="I40" i="2"/>
  <c r="I41" i="2" s="1"/>
  <c r="K34" i="2"/>
  <c r="K35" i="2" s="1"/>
  <c r="D6" i="24"/>
  <c r="F43" i="22"/>
  <c r="E43" i="22"/>
  <c r="D43" i="22"/>
  <c r="L30" i="10"/>
  <c r="C6" i="12" s="1"/>
  <c r="S31" i="22"/>
  <c r="C6" i="24" s="1"/>
  <c r="T31" i="22"/>
  <c r="C7" i="24" s="1"/>
  <c r="Y30" i="19"/>
  <c r="E7" i="21" s="1"/>
  <c r="X30" i="19"/>
  <c r="E6" i="21" s="1"/>
  <c r="AC32" i="17"/>
  <c r="C6" i="21" s="1"/>
  <c r="AD32" i="17"/>
  <c r="C7" i="21" s="1"/>
  <c r="L32" i="17"/>
  <c r="B7" i="21" s="1"/>
  <c r="K32" i="17"/>
  <c r="B6" i="21" s="1"/>
  <c r="R30" i="15"/>
  <c r="G6" i="16" s="1"/>
  <c r="S30" i="15"/>
  <c r="G7" i="16" s="1"/>
  <c r="I30" i="15"/>
  <c r="F7" i="16" s="1"/>
  <c r="H30" i="15"/>
  <c r="F6" i="16" s="1"/>
  <c r="O30" i="30"/>
  <c r="E6" i="16" s="1"/>
  <c r="P30" i="30"/>
  <c r="E7" i="16" s="1"/>
  <c r="R30" i="14"/>
  <c r="D7" i="16" s="1"/>
  <c r="Q30" i="14"/>
  <c r="D6" i="16" s="1"/>
  <c r="Q30" i="29"/>
  <c r="E5" i="12" s="1"/>
  <c r="R30" i="29"/>
  <c r="E6" i="12" s="1"/>
  <c r="M30" i="28"/>
  <c r="D5" i="12" s="1"/>
  <c r="N30" i="28"/>
  <c r="D6" i="12" s="1"/>
  <c r="D34" i="10"/>
  <c r="I34" i="2"/>
  <c r="I35" i="2" s="1"/>
  <c r="J34" i="2"/>
  <c r="J35" i="2" s="1"/>
  <c r="J40" i="2"/>
  <c r="J41" i="2" s="1"/>
  <c r="K40" i="2"/>
  <c r="K41" i="2" s="1"/>
  <c r="Y30" i="2"/>
  <c r="D5" i="7" s="1"/>
  <c r="Z30" i="2"/>
  <c r="D6" i="7" s="1"/>
  <c r="O30" i="18"/>
  <c r="D7" i="21" s="1"/>
  <c r="N30" i="18"/>
  <c r="D6" i="21" s="1"/>
  <c r="F36" i="30"/>
  <c r="D35" i="30"/>
  <c r="D36" i="30" s="1"/>
  <c r="F40" i="30"/>
  <c r="F41" i="30" s="1"/>
  <c r="D40" i="30"/>
  <c r="D41" i="30" s="1"/>
  <c r="F34" i="14"/>
  <c r="F39" i="14"/>
  <c r="E35" i="30"/>
  <c r="E36" i="30" s="1"/>
  <c r="E40" i="30"/>
  <c r="E41" i="30" s="1"/>
  <c r="F34" i="29"/>
  <c r="F35" i="29" s="1"/>
  <c r="D35" i="29"/>
  <c r="F39" i="29"/>
  <c r="F40" i="29" s="1"/>
  <c r="E39" i="29"/>
  <c r="E40" i="29" s="1"/>
  <c r="D39" i="28"/>
  <c r="D40" i="28" s="1"/>
  <c r="F39" i="28"/>
  <c r="F40" i="28" s="1"/>
  <c r="D34" i="28"/>
  <c r="D35" i="28" s="1"/>
  <c r="E39" i="28"/>
  <c r="E40" i="28" s="1"/>
  <c r="E34" i="29"/>
  <c r="E35" i="29" s="1"/>
  <c r="D39" i="29"/>
  <c r="D40" i="29" s="1"/>
  <c r="E34" i="28"/>
  <c r="E35" i="28" s="1"/>
  <c r="F34" i="28"/>
  <c r="F35" i="28" s="1"/>
  <c r="F5" i="12" l="1"/>
  <c r="D6" i="25" s="1"/>
  <c r="F6" i="12"/>
  <c r="D7" i="25" s="1"/>
  <c r="C37" i="8" l="1"/>
  <c r="C33" i="8"/>
  <c r="C30" i="8"/>
  <c r="I30" i="8" s="1"/>
  <c r="E5" i="7" s="1"/>
  <c r="D30" i="2"/>
  <c r="E30" i="2"/>
  <c r="F30" i="2"/>
  <c r="G30" i="2"/>
  <c r="H30" i="2"/>
  <c r="I30" i="2"/>
  <c r="J30" i="2"/>
  <c r="K30" i="2"/>
  <c r="L30" i="2"/>
  <c r="M30" i="2"/>
  <c r="N30" i="2"/>
  <c r="C30" i="2"/>
  <c r="C42" i="22"/>
  <c r="E6" i="24"/>
  <c r="G6" i="25" s="1"/>
  <c r="E7" i="24"/>
  <c r="G7" i="25" s="1"/>
  <c r="K39" i="20"/>
  <c r="C39" i="20"/>
  <c r="K35" i="20"/>
  <c r="N29" i="20"/>
  <c r="M29" i="20"/>
  <c r="H29" i="20"/>
  <c r="G29" i="20"/>
  <c r="N28" i="20"/>
  <c r="M28" i="20"/>
  <c r="H28" i="20"/>
  <c r="G28" i="20"/>
  <c r="N27" i="20"/>
  <c r="M27" i="20"/>
  <c r="H27" i="20"/>
  <c r="G27" i="20"/>
  <c r="N26" i="20"/>
  <c r="M26" i="20"/>
  <c r="H26" i="20"/>
  <c r="G26" i="20"/>
  <c r="N25" i="20"/>
  <c r="M25" i="20"/>
  <c r="H25" i="20"/>
  <c r="G25" i="20"/>
  <c r="N24" i="20"/>
  <c r="M24" i="20"/>
  <c r="H24" i="20"/>
  <c r="G24" i="20"/>
  <c r="N23" i="20"/>
  <c r="M23" i="20"/>
  <c r="H23" i="20"/>
  <c r="G23" i="20"/>
  <c r="N22" i="20"/>
  <c r="M22" i="20"/>
  <c r="H22" i="20"/>
  <c r="G22" i="20"/>
  <c r="N21" i="20"/>
  <c r="M21" i="20"/>
  <c r="H21" i="20"/>
  <c r="G21" i="20"/>
  <c r="N20" i="20"/>
  <c r="M20" i="20"/>
  <c r="H20" i="20"/>
  <c r="G20" i="20"/>
  <c r="N19" i="20"/>
  <c r="M19" i="20"/>
  <c r="H19" i="20"/>
  <c r="G19" i="20"/>
  <c r="N18" i="20"/>
  <c r="M18" i="20"/>
  <c r="H18" i="20"/>
  <c r="G18" i="20"/>
  <c r="N17" i="20"/>
  <c r="M17" i="20"/>
  <c r="H17" i="20"/>
  <c r="G17" i="20"/>
  <c r="N16" i="20"/>
  <c r="M16" i="20"/>
  <c r="H16" i="20"/>
  <c r="G16" i="20"/>
  <c r="N15" i="20"/>
  <c r="M15" i="20"/>
  <c r="H15" i="20"/>
  <c r="G15" i="20"/>
  <c r="N14" i="20"/>
  <c r="M14" i="20"/>
  <c r="H14" i="20"/>
  <c r="G14" i="20"/>
  <c r="N13" i="20"/>
  <c r="M13" i="20"/>
  <c r="H13" i="20"/>
  <c r="G13" i="20"/>
  <c r="N12" i="20"/>
  <c r="M12" i="20"/>
  <c r="H12" i="20"/>
  <c r="G12" i="20"/>
  <c r="N11" i="20"/>
  <c r="M11" i="20"/>
  <c r="H11" i="20"/>
  <c r="G11" i="20"/>
  <c r="N10" i="20"/>
  <c r="M10" i="20"/>
  <c r="H10" i="20"/>
  <c r="G10" i="20"/>
  <c r="N9" i="20"/>
  <c r="M9" i="20"/>
  <c r="H9" i="20"/>
  <c r="G9" i="20"/>
  <c r="N8" i="20"/>
  <c r="M8" i="20"/>
  <c r="H8" i="20"/>
  <c r="G8" i="20"/>
  <c r="N7" i="20"/>
  <c r="M7" i="20"/>
  <c r="H7" i="20"/>
  <c r="F39" i="20" s="1"/>
  <c r="F40" i="20" s="1"/>
  <c r="G7" i="20"/>
  <c r="N6" i="20"/>
  <c r="M6" i="20"/>
  <c r="H6" i="20"/>
  <c r="G6" i="20"/>
  <c r="F34" i="18"/>
  <c r="F35" i="18" s="1"/>
  <c r="D39" i="15"/>
  <c r="C39" i="14"/>
  <c r="F40" i="14" s="1"/>
  <c r="F35" i="14"/>
  <c r="D39" i="14"/>
  <c r="D35" i="14"/>
  <c r="D40" i="13"/>
  <c r="S31" i="13"/>
  <c r="R31" i="13"/>
  <c r="Q31" i="13"/>
  <c r="P31" i="13"/>
  <c r="O31" i="13"/>
  <c r="N31" i="13"/>
  <c r="M31" i="13"/>
  <c r="L31" i="13"/>
  <c r="I31" i="13"/>
  <c r="H31" i="13"/>
  <c r="G31" i="13"/>
  <c r="F31" i="13"/>
  <c r="J31" i="13" s="1"/>
  <c r="B6" i="16" s="1"/>
  <c r="E31" i="13"/>
  <c r="K31" i="13" s="1"/>
  <c r="C39" i="10"/>
  <c r="F34" i="10"/>
  <c r="F35" i="10" s="1"/>
  <c r="F39" i="10"/>
  <c r="D35" i="10"/>
  <c r="N39" i="20" l="1"/>
  <c r="N40" i="20" s="1"/>
  <c r="M39" i="20"/>
  <c r="M40" i="20" s="1"/>
  <c r="L39" i="20"/>
  <c r="L40" i="20" s="1"/>
  <c r="F35" i="20"/>
  <c r="F36" i="20" s="1"/>
  <c r="E35" i="20"/>
  <c r="E36" i="20" s="1"/>
  <c r="E45" i="22"/>
  <c r="D45" i="22"/>
  <c r="F45" i="22"/>
  <c r="F40" i="10"/>
  <c r="E39" i="20"/>
  <c r="E40" i="20" s="1"/>
  <c r="L35" i="20"/>
  <c r="L36" i="20" s="1"/>
  <c r="M35" i="20"/>
  <c r="M36" i="20" s="1"/>
  <c r="N35" i="20"/>
  <c r="N36" i="20" s="1"/>
  <c r="F44" i="22"/>
  <c r="G34" i="19"/>
  <c r="G35" i="19" s="1"/>
  <c r="E34" i="15"/>
  <c r="E35" i="15" s="1"/>
  <c r="T31" i="13"/>
  <c r="C6" i="16" s="1"/>
  <c r="U31" i="13"/>
  <c r="E35" i="13"/>
  <c r="E36" i="13" s="1"/>
  <c r="E40" i="13"/>
  <c r="E41" i="13" s="1"/>
  <c r="R30" i="2"/>
  <c r="Q30" i="2"/>
  <c r="E39" i="19"/>
  <c r="E40" i="19" s="1"/>
  <c r="E35" i="19"/>
  <c r="G39" i="18"/>
  <c r="G40" i="18" s="1"/>
  <c r="E35" i="18"/>
  <c r="G34" i="18"/>
  <c r="G35" i="18" s="1"/>
  <c r="E39" i="18"/>
  <c r="E40" i="18" s="1"/>
  <c r="D40" i="17"/>
  <c r="D41" i="17" s="1"/>
  <c r="D35" i="17"/>
  <c r="D36" i="17" s="1"/>
  <c r="F40" i="17"/>
  <c r="F41" i="17" s="1"/>
  <c r="F35" i="17"/>
  <c r="F36" i="17" s="1"/>
  <c r="G39" i="15"/>
  <c r="G40" i="15" s="1"/>
  <c r="G34" i="15"/>
  <c r="G35" i="15" s="1"/>
  <c r="D40" i="14"/>
  <c r="F35" i="13"/>
  <c r="F36" i="13" s="1"/>
  <c r="E37" i="8"/>
  <c r="E38" i="8" s="1"/>
  <c r="D37" i="8"/>
  <c r="D38" i="8" s="1"/>
  <c r="F33" i="8"/>
  <c r="F34" i="8" s="1"/>
  <c r="F37" i="8"/>
  <c r="F38" i="8" s="1"/>
  <c r="D33" i="8"/>
  <c r="D34" i="8" s="1"/>
  <c r="E33" i="8"/>
  <c r="E34" i="8" s="1"/>
  <c r="F34" i="2"/>
  <c r="F40" i="2"/>
  <c r="D40" i="2"/>
  <c r="D34" i="2"/>
  <c r="E34" i="2"/>
  <c r="E40" i="2"/>
  <c r="D44" i="22"/>
  <c r="E44" i="22"/>
  <c r="H7" i="21"/>
  <c r="F7" i="25" s="1"/>
  <c r="H6" i="21"/>
  <c r="F6" i="25" s="1"/>
  <c r="D39" i="20"/>
  <c r="D40" i="20" s="1"/>
  <c r="D35" i="20"/>
  <c r="D36" i="20" s="1"/>
  <c r="F34" i="19"/>
  <c r="F35" i="19" s="1"/>
  <c r="F39" i="19"/>
  <c r="F40" i="19" s="1"/>
  <c r="G39" i="19"/>
  <c r="G40" i="19" s="1"/>
  <c r="F39" i="18"/>
  <c r="F40" i="18" s="1"/>
  <c r="E40" i="17"/>
  <c r="E41" i="17" s="1"/>
  <c r="E35" i="17"/>
  <c r="E36" i="17" s="1"/>
  <c r="F34" i="15"/>
  <c r="F35" i="15" s="1"/>
  <c r="E39" i="15"/>
  <c r="E40" i="15" s="1"/>
  <c r="F39" i="15"/>
  <c r="F40" i="15" s="1"/>
  <c r="E34" i="14"/>
  <c r="E35" i="14" s="1"/>
  <c r="E39" i="14"/>
  <c r="E40" i="14" s="1"/>
  <c r="G35" i="13"/>
  <c r="G36" i="13" s="1"/>
  <c r="F40" i="13"/>
  <c r="F41" i="13" s="1"/>
  <c r="G40" i="13"/>
  <c r="G41" i="13" s="1"/>
  <c r="E34" i="10"/>
  <c r="E35" i="10" s="1"/>
  <c r="D39" i="10"/>
  <c r="D40" i="10" s="1"/>
  <c r="E39" i="10"/>
  <c r="E40" i="10" s="1"/>
  <c r="B7" i="16" l="1"/>
  <c r="C7" i="16"/>
  <c r="H7" i="16"/>
  <c r="E7" i="25" s="1"/>
  <c r="H6" i="16"/>
  <c r="E6" i="25" s="1"/>
  <c r="N37" i="8"/>
  <c r="N33" i="8"/>
  <c r="Q33" i="8" l="1"/>
  <c r="Q34" i="8" s="1"/>
  <c r="O37" i="8"/>
  <c r="O38" i="8" s="1"/>
  <c r="Q37" i="8"/>
  <c r="Q38" i="8" s="1"/>
  <c r="O34" i="8"/>
  <c r="P33" i="8"/>
  <c r="P34" i="8" s="1"/>
  <c r="C5" i="7"/>
  <c r="C6" i="7"/>
  <c r="E35" i="2"/>
  <c r="E41" i="2"/>
  <c r="D35" i="2"/>
  <c r="F41" i="2"/>
  <c r="D41" i="2"/>
  <c r="F35" i="2"/>
  <c r="P37" i="8"/>
  <c r="P38" i="8" s="1"/>
  <c r="G5" i="7" l="1"/>
  <c r="C6" i="25" s="1"/>
  <c r="H6" i="25" s="1"/>
  <c r="G6" i="7"/>
  <c r="C7" i="25" s="1"/>
  <c r="H7" i="25" s="1"/>
</calcChain>
</file>

<file path=xl/sharedStrings.xml><?xml version="1.0" encoding="utf-8"?>
<sst xmlns="http://schemas.openxmlformats.org/spreadsheetml/2006/main" count="962" uniqueCount="291">
  <si>
    <t>Муниципальное автономное дошкольное образовательное учреждение</t>
  </si>
  <si>
    <t>детский сад комбинированного вида №24 "Березка" г. Белебея</t>
  </si>
  <si>
    <t>муниципального района Белебеевский район Республики Башкортостан</t>
  </si>
  <si>
    <t>20__-20___ учебный год</t>
  </si>
  <si>
    <t>Приказ Министерства просвещения РФ от 25.11.2022г.</t>
  </si>
  <si>
    <t>Педагоги:</t>
  </si>
  <si>
    <t>Воспитатель:</t>
  </si>
  <si>
    <t>Музыкальный руководитель:</t>
  </si>
  <si>
    <t>Образовательная область «Социально-коммуникативное развитие»</t>
  </si>
  <si>
    <t>№п/п</t>
  </si>
  <si>
    <t>ФИ ребенка</t>
  </si>
  <si>
    <t xml:space="preserve">среднее значение </t>
  </si>
  <si>
    <t>н.г.</t>
  </si>
  <si>
    <t>к.г.</t>
  </si>
  <si>
    <t>Иванов</t>
  </si>
  <si>
    <t>Петров</t>
  </si>
  <si>
    <t>Сидоров</t>
  </si>
  <si>
    <t>среднее значение:</t>
  </si>
  <si>
    <t>начало года</t>
  </si>
  <si>
    <t>всего</t>
  </si>
  <si>
    <t>норма</t>
  </si>
  <si>
    <t>ниже нормы</t>
  </si>
  <si>
    <t xml:space="preserve">низкий </t>
  </si>
  <si>
    <t>количество детей</t>
  </si>
  <si>
    <t>%</t>
  </si>
  <si>
    <t>конец года</t>
  </si>
  <si>
    <t>Средний балл/уровень (итоговый)</t>
  </si>
  <si>
    <t>начало</t>
  </si>
  <si>
    <t>конец</t>
  </si>
  <si>
    <t>ВЫВОДЫ:</t>
  </si>
  <si>
    <t>Начало учебного года:</t>
  </si>
  <si>
    <t>Конец учебного года:</t>
  </si>
  <si>
    <t>В соответствии с Федеральной образовательной программой дошкольного образования</t>
  </si>
  <si>
    <t>Образовательная область «Познавательное развитие»</t>
  </si>
  <si>
    <t>Обобщение результатов педагогической диагностики по направлениям                                               ОО «Познавательное развитие»</t>
  </si>
  <si>
    <t>Средний уровень речевого развития</t>
  </si>
  <si>
    <t>Образовательная область «Речевое развитие»</t>
  </si>
  <si>
    <t>Образовательная область «Художественно-эстетическое развитие»</t>
  </si>
  <si>
    <t>НАПРАВЛЕНИЕ I. ПРИОБЩЕНИЕ К ИСКУССТВУ.</t>
  </si>
  <si>
    <t>Конструктивная деятельность</t>
  </si>
  <si>
    <t>НАПРАВЛЕНИЕ 4. МУЗЫКАЛЬНАЯ ДЕЯТЕЛЬНОСТЬ</t>
  </si>
  <si>
    <t>Слушание</t>
  </si>
  <si>
    <t>Пение</t>
  </si>
  <si>
    <t>Песенное творчество</t>
  </si>
  <si>
    <t>Музыкально-ритмические движения</t>
  </si>
  <si>
    <t>Игра на ДМИ</t>
  </si>
  <si>
    <t>НАПРАВЛЕНИЕ 5,6. ТЕАТРАЛИЗОВАННАЯ И КУЛЬТУРНО-ДОСУГОВАЯ ДЕЯТЕЛЬНОСТЬ</t>
  </si>
  <si>
    <t>Театрализованная деятельность</t>
  </si>
  <si>
    <t>Культурно-досуговая деятельность</t>
  </si>
  <si>
    <t>С удовольствием участвует в праздниках, развлечениях и тд</t>
  </si>
  <si>
    <t>ТЕАТРАЛИЗОВАННАЯ ДЕЯТЕЛЬНОСТЬ:</t>
  </si>
  <si>
    <t>КУЛЬТУРНО-ДОСУГОВАЯ ДЕЯТЕЛЬНОСТЬ:</t>
  </si>
  <si>
    <t>Обобщение результатов педагогической диагностики по направлениям</t>
  </si>
  <si>
    <t xml:space="preserve"> ОО «Художественно-эстетическое развитие»</t>
  </si>
  <si>
    <t>Приобщение к искусству</t>
  </si>
  <si>
    <t>Изобразительная деятельность</t>
  </si>
  <si>
    <t>Музыкальная деятельность</t>
  </si>
  <si>
    <t xml:space="preserve">Средний балл/уровень </t>
  </si>
  <si>
    <t>Образовательная область «Физическое развитие»</t>
  </si>
  <si>
    <t>НАПРАВЛЕНИЕ 2. ФОРМИРОВАНИЕ ОСНОВ ЗДОРОВОГО ОБРАЗА ЖИЗНИ. АКТИВНЫЙ ОТДЫХ</t>
  </si>
  <si>
    <t>среднее значение</t>
  </si>
  <si>
    <t>Основная гимнастика; подвижные и спортивные игры, спортивные упражнения</t>
  </si>
  <si>
    <t>Формирование основ здорового образа жизни</t>
  </si>
  <si>
    <t xml:space="preserve">Обобщение результатов педагогической диагностики по всем образовательным областям </t>
  </si>
  <si>
    <t>Социально-­коммуникативное развитие</t>
  </si>
  <si>
    <t>Познавательное развитие</t>
  </si>
  <si>
    <t>Речевое развитие</t>
  </si>
  <si>
    <t>Художественно­эстетическое развитие</t>
  </si>
  <si>
    <t>Физическое развитие</t>
  </si>
  <si>
    <t>СК</t>
  </si>
  <si>
    <t>ПР</t>
  </si>
  <si>
    <t>РР</t>
  </si>
  <si>
    <t>ХЭР</t>
  </si>
  <si>
    <t>ФР</t>
  </si>
  <si>
    <t>Основные выводы по результатам педагогической диагностики</t>
  </si>
  <si>
    <t>Следует обратить внимание на трудности реализации образовательной(-ых) области(-ей) «_________ развитие» в следующих аспектах:</t>
  </si>
  <si>
    <t>1.</t>
  </si>
  <si>
    <t>2.</t>
  </si>
  <si>
    <t>3.</t>
  </si>
  <si>
    <t>В индивидуальной помощи нуждаются следующие дети:</t>
  </si>
  <si>
    <t>1. «Речевое развитие»:</t>
  </si>
  <si>
    <t>2. «Познавательное развитие»:</t>
  </si>
  <si>
    <t xml:space="preserve">3. «Социально-коммуникативное развитие»: </t>
  </si>
  <si>
    <t>4. «Художественно-эстетическое развитие»:</t>
  </si>
  <si>
    <t xml:space="preserve">5. «Физическое развитие»: </t>
  </si>
  <si>
    <t>ОГЛАВЛЕНИЕ:</t>
  </si>
  <si>
    <t>Кликнув мышкой по соответствующему названию, вы автоматически перейдете в нужный раздел.</t>
  </si>
  <si>
    <t>наименование вкладки</t>
  </si>
  <si>
    <t>ТИТУЛЬНЫЙ ЛИСТ</t>
  </si>
  <si>
    <t>Образовательная область "Социально-коммуникативное развитие"</t>
  </si>
  <si>
    <t>СК-1</t>
  </si>
  <si>
    <t>СК-2</t>
  </si>
  <si>
    <t>НАПРАВЛЕНИЕ 3. ТРУДОВОЕ ВОСПИТАНИЕ</t>
  </si>
  <si>
    <t>ИТОГ СК</t>
  </si>
  <si>
    <t>Обобщение результатов педагогической диагностики по направлениям ОО "Социально-коммуникативное развитие"</t>
  </si>
  <si>
    <t>Образовательная область "Познавательное развитие"</t>
  </si>
  <si>
    <t>ПР-1</t>
  </si>
  <si>
    <t>ПР-2</t>
  </si>
  <si>
    <t>НАПРАВЛЕНИЕ 2. МАТЕМАТИЧЕСКИЕ ПРЕДСТАВЛЕНИЯ</t>
  </si>
  <si>
    <t>ИТОГ -ПР</t>
  </si>
  <si>
    <t>Обобщение результатов педагогической диагностики по направлениям ОО "Познавательное развитие"</t>
  </si>
  <si>
    <t>Образовательная область "Речевое  развитие"</t>
  </si>
  <si>
    <t>РР-1</t>
  </si>
  <si>
    <t>РР-2</t>
  </si>
  <si>
    <t>РР-3</t>
  </si>
  <si>
    <t>РР-4</t>
  </si>
  <si>
    <t>ИТОГ РР</t>
  </si>
  <si>
    <t>Обобщение результатов педагогической диагностики по направлениям ОО "Речевое развитие"</t>
  </si>
  <si>
    <t>Образовательная область "Художественно-эстетическое развитие"</t>
  </si>
  <si>
    <t>ХЭ-1</t>
  </si>
  <si>
    <t>НАПРАВЛЕНИЕ I. ПРИОБЩЕНИЕ К ИСКУССТВУ</t>
  </si>
  <si>
    <t>ХЭ-2</t>
  </si>
  <si>
    <t>ХЭ-3</t>
  </si>
  <si>
    <t>ХЭ-4</t>
  </si>
  <si>
    <t>НАПРАВЛЕНИЕ 5. ТЕАТРАЛИЗОВАННАЯ И КУЛЬТУРНО-ДОСУГОВАЯ ДЕЯТЕЛЬНОСТЬ</t>
  </si>
  <si>
    <t>ИТОГ ХЭ</t>
  </si>
  <si>
    <t>Обобщение результатов педагогической диагностики по направлениям ОО "Художественно-эстетическое развитие"</t>
  </si>
  <si>
    <t>Образовательная область "Физическое развитие"</t>
  </si>
  <si>
    <t>ФР-1</t>
  </si>
  <si>
    <t>НАПРАВЛЕНИЕ I. ОСНОВНАЯ ГИМНАСТИКА. ПОДВИЖНЫЕ И СПОРТИВНЫЕ ИГРЫ. СПОРТИВНЫЕ УПРАЖНЕНИЯ</t>
  </si>
  <si>
    <t>ИТОГ ФР</t>
  </si>
  <si>
    <t>Обобщение результатов педагогической диагностики по направлениям ОО «Физическое развитие»</t>
  </si>
  <si>
    <t>ОБЩИЙ ИТОГ</t>
  </si>
  <si>
    <t>НАПРАВЛЕНИЕ 3. КОНСТРУКТИВНАЯ ДЕЯТЕЛЬНОСТЬ</t>
  </si>
  <si>
    <t>НАПРАВЛЕНИЕ 2. ИЗОБРАЗИТЕЛЬНАЯ ДЕЯТЕЛЬНОСТЬ</t>
  </si>
  <si>
    <t>ОГЛАВЛЕНИЕ</t>
  </si>
  <si>
    <t>НАПРАВЛЕНИЕ 4. ФОРМИРОВАНИЕ ОСНОВ БЕЗОПАСНОГО ПОВЕДЕНИЯ</t>
  </si>
  <si>
    <t>Формирование общепринятых норм поведения</t>
  </si>
  <si>
    <t>Формирование основ гражданственности и патриотизма</t>
  </si>
  <si>
    <t>НАПРАВЛЕНИЕ 4. ФОРМИРОВАНИЕ ОСНОВ БЕЗОПАСНОСНОГО ПОВЕДЕНИЯ</t>
  </si>
  <si>
    <t>Трудовое воспитание</t>
  </si>
  <si>
    <t>Формирование основ безопасного поведения</t>
  </si>
  <si>
    <t>ср.ур.</t>
  </si>
  <si>
    <t>Обобщение результатов педагогической диагностики по направлениям                                                     ОО «Социально-коммуникативное развитие»</t>
  </si>
  <si>
    <r>
      <t xml:space="preserve">Различает и называет цвета </t>
    </r>
    <r>
      <rPr>
        <i/>
        <sz val="12"/>
        <color theme="1"/>
        <rFont val="Times New Roman"/>
        <family val="1"/>
        <charset val="204"/>
      </rPr>
      <t>(красный, синий, зеленый, желтый, белый, черный)</t>
    </r>
  </si>
  <si>
    <t xml:space="preserve">НАПРАВЛЕНИЕ 1. СЕНСОРНЫЕ ЭТАЛОНЫ И ПОЗНАВАТЕЛЬНЫЕ ДЕЙСТВИЯ. </t>
  </si>
  <si>
    <t>НАПРАВЛЕНИЕ 2. МАТЕМАТИЧЕСКИЕ ПРЕДСТАВЛЕНИЯ.</t>
  </si>
  <si>
    <t>НАПРАВЛЕНИЕ 3. ОКРУЖАЮЩИЙ МИР. ПРИРОДА.</t>
  </si>
  <si>
    <t>НАПРАВЛЕНИЕ 3.  ОКРУЖАЮЩИЙ МИР. ПРИРОДА</t>
  </si>
  <si>
    <t>НАПРАВЛЕНИЕ 1. СЕНСОРНЫЕ ЭТАЛОНЫ И ПОЗНАВАТЕЛЬНЫЕ ДЕЙСТВИЯ.</t>
  </si>
  <si>
    <t>ПР-3</t>
  </si>
  <si>
    <t>Сенсорные эталоны и познавательные действия</t>
  </si>
  <si>
    <t>Математические представления</t>
  </si>
  <si>
    <t>Окружающий мир. Природа</t>
  </si>
  <si>
    <t>Средний уровень развития</t>
  </si>
  <si>
    <t>Связная речь</t>
  </si>
  <si>
    <t>Интерес к художественной литературе</t>
  </si>
  <si>
    <t>Культурно - досуговая деятельность</t>
  </si>
  <si>
    <t>ОО «Речевое развитие»</t>
  </si>
  <si>
    <t>НАПРАВЛЕНИЕ I. ОСНОВНАЯ ГИМНАСТИКА. ПОДВИЖНЫЕ ИГРЫ. СПОРТИВНЫЕ УПРАЖНЕНИЯ</t>
  </si>
  <si>
    <t>Средний балл/уровень</t>
  </si>
  <si>
    <t>ОО «Физическое развитие»</t>
  </si>
  <si>
    <t>Педагогический процесс организован на ___________________________ уровне.</t>
  </si>
  <si>
    <t xml:space="preserve"> на 202__/2___ учебный год</t>
  </si>
  <si>
    <t>Диагностика индивидуального развития детей  3-4 лет</t>
  </si>
  <si>
    <t>Умеет называть свое имя, возраст. Говорит о себе в первом лице.</t>
  </si>
  <si>
    <r>
      <t xml:space="preserve">Различает и понимает ярко выраженные эмоции </t>
    </r>
    <r>
      <rPr>
        <i/>
        <sz val="12"/>
        <color theme="1"/>
        <rFont val="Times New Roman"/>
        <family val="1"/>
        <charset val="204"/>
      </rPr>
      <t>(радость, печаль, грусть, гнев, страх, удивление)</t>
    </r>
  </si>
  <si>
    <t>Имитирует мимику, движения, интонацию героев литературных произведений</t>
  </si>
  <si>
    <t>Имеет представление о действиях, в которых проявляются доброе отношение и забота о членах семьи, близком окружении, животных, растениях</t>
  </si>
  <si>
    <t>Устанавливает положительные контакты между сверстниками, основанных на общих интересах к действиям с игрушками, предметами и взаимной симпатии</t>
  </si>
  <si>
    <t>Старается соблюдать правила поведения в общественных местах, в общении со взрослыми и сверстниками</t>
  </si>
  <si>
    <t>Выполняет элементарные правила культуры поведения в ДОО</t>
  </si>
  <si>
    <t>Знает название населенного пункта, в котором живет</t>
  </si>
  <si>
    <t>Имеет представление о малой родине</t>
  </si>
  <si>
    <t>Может назвать некоторые достопримечательности родного города (поселка)</t>
  </si>
  <si>
    <t>кол-во детей</t>
  </si>
  <si>
    <t>НАПРАВЛЕНИЕ 1. СОЦИАЛЬНЫЕ ОТНОШЕНИЯ.                                                                                                                                                                                             НАПРАВЛЕНИЕ 2. ФОРМИРОВАНИЕ ОСНОВ ГРАЖДАНСТВЕННОСТИ И ПАТРИОТИЗМА</t>
  </si>
  <si>
    <r>
      <t xml:space="preserve">Имеет представления о видах хозяйственно-бытового труда </t>
    </r>
    <r>
      <rPr>
        <i/>
        <sz val="11"/>
        <color theme="1"/>
        <rFont val="Times New Roman"/>
        <family val="1"/>
        <charset val="204"/>
      </rPr>
      <t>(мытье посуды, уборка помещений)</t>
    </r>
  </si>
  <si>
    <t>Умеет одеваться, раздеваться, умываться самостоятельно</t>
  </si>
  <si>
    <t>Проявляет интерес к правилам безопасного поведения в быту</t>
  </si>
  <si>
    <t>Старается соблюдать правила поведения в группе, в общественных местах, в природе</t>
  </si>
  <si>
    <t>Знает и соблюдает правила дорожного движения и поведения на улице</t>
  </si>
  <si>
    <r>
      <t xml:space="preserve">Знает почему нельзя пользования самостоятельно бытовыми приборами </t>
    </r>
    <r>
      <rPr>
        <i/>
        <sz val="12"/>
        <color theme="1"/>
        <rFont val="Times New Roman"/>
        <family val="1"/>
        <charset val="204"/>
      </rPr>
      <t>(ножи, иголки, ножницы, лекартсва, спички)</t>
    </r>
  </si>
  <si>
    <t>Березно относится к предметам и игрушкам как результатам труда взрослых</t>
  </si>
  <si>
    <r>
      <t xml:space="preserve">Называет оттенки цветов </t>
    </r>
    <r>
      <rPr>
        <i/>
        <sz val="12"/>
        <color theme="1"/>
        <rFont val="Times New Roman"/>
        <family val="1"/>
        <charset val="204"/>
      </rPr>
      <t>(розовый, голубой, серый)</t>
    </r>
    <r>
      <rPr>
        <sz val="12"/>
        <color theme="1"/>
        <rFont val="Times New Roman"/>
        <family val="1"/>
        <charset val="204"/>
      </rPr>
      <t>.</t>
    </r>
  </si>
  <si>
    <t>Различает круг, квадрат, треугольник, предметы, имеющие углы и круглую форму</t>
  </si>
  <si>
    <t>Ориентируется в помещениях детского сада</t>
  </si>
  <si>
    <t>Правильно определяет количественное соотношение двух групп предметов, понимает конкретный смысл слов «больше», «меньше», «столько же»</t>
  </si>
  <si>
    <r>
      <t xml:space="preserve">Знает и называет геметрические фигуры: </t>
    </r>
    <r>
      <rPr>
        <i/>
        <sz val="12"/>
        <color theme="1"/>
        <rFont val="Times New Roman"/>
        <family val="1"/>
        <charset val="204"/>
      </rPr>
      <t>шар, куб, круг, квадрат, треугольник</t>
    </r>
  </si>
  <si>
    <t>Ориентируется в пространстве от себя: впереди (сзади), сверху (снизу), справа (слева)</t>
  </si>
  <si>
    <t>Понимает контрастные особенности утра и вечера, дня и ночи, зимы и лета</t>
  </si>
  <si>
    <t>Использует в речи слова, обохначающие свойства, качества предметов и отношений между ними</t>
  </si>
  <si>
    <t>Сформированы начальные представления и эмоционально положительное отношение к родителям и членам семьи</t>
  </si>
  <si>
    <t>Умеет благодарить за подарки</t>
  </si>
  <si>
    <t>Оказывает посильную помощь родным, приобщается к традициям семьи</t>
  </si>
  <si>
    <t>Знает и называет некоторые растения и животных, их детёнышей, игрушки</t>
  </si>
  <si>
    <r>
      <rPr>
        <sz val="12"/>
        <color theme="1"/>
        <rFont val="Times New Roman"/>
        <family val="1"/>
        <charset val="204"/>
      </rPr>
      <t xml:space="preserve">Знает некоторые овощи и фрукты и их вкусовые качества </t>
    </r>
    <r>
      <rPr>
        <i/>
        <sz val="12"/>
        <color theme="1"/>
        <rFont val="Times New Roman"/>
        <family val="1"/>
        <charset val="204"/>
      </rPr>
      <t>(морковь, репка, яблоко, банан, апельсин)</t>
    </r>
  </si>
  <si>
    <r>
      <t xml:space="preserve">Знает правила поведения в природе </t>
    </r>
    <r>
      <rPr>
        <i/>
        <sz val="12"/>
        <color theme="1"/>
        <rFont val="Times New Roman"/>
        <family val="1"/>
        <charset val="204"/>
      </rPr>
      <t>(не ломать ветки, не рвать растения, быть осторожными с животными)</t>
    </r>
  </si>
  <si>
    <t>Выделяет признаки времен года по состоянию листвы на деревьях, почвенному покрову</t>
  </si>
  <si>
    <t>Понимает обобщаеющие слова - мебель, одежда</t>
  </si>
  <si>
    <t>Различает и называет части, качества предметов, сходства</t>
  </si>
  <si>
    <t>Использует в речи слова, обозначающие названия предметов ближайшего окружения</t>
  </si>
  <si>
    <t>НАПРАВЛЕНИЕ I. ФОРМИРОВАНИЕ СЛОВАРЯ</t>
  </si>
  <si>
    <t>Чётко произносит все гласные звуки, определяет заданный гласный звук из двух</t>
  </si>
  <si>
    <r>
      <t xml:space="preserve">Правильно произносит твердые и мягкие согласные звуки </t>
    </r>
    <r>
      <rPr>
        <i/>
        <sz val="12"/>
        <color theme="1"/>
        <rFont val="Times New Roman"/>
        <family val="1"/>
        <charset val="204"/>
      </rPr>
      <t>(м, б, п, т, д, н, к, х, ф, в, л, с, ц)</t>
    </r>
  </si>
  <si>
    <t>Отчетливо произносит слова и короткие фразы</t>
  </si>
  <si>
    <t>Тепмп речи правильный, интоннационно выразителен</t>
  </si>
  <si>
    <t xml:space="preserve">НАПРАВЛЕНИЕ 2. ЗВУКОВАЯ КУЛЬТУРА РЕЧИ. </t>
  </si>
  <si>
    <t>НАПРАВЛЕНИЕ 2. ЗВУКОВАЯ КУЛЬТУРА РЕЧИ.</t>
  </si>
  <si>
    <t>НАПРАВЛЕНИЕ 3. ГРАММАТИЧЕСКИЙ СТРОЙ РЕЧИ.</t>
  </si>
  <si>
    <t>Умеет согласовывать слова в роде, числе и падеже</t>
  </si>
  <si>
    <t>Употребляет существительные с предлогами</t>
  </si>
  <si>
    <t>Использует в речи имена сущ-ые в форме ед. и мн.ч., обозначающие животных и их детенышей</t>
  </si>
  <si>
    <t>Составляет предложения с однородными членами</t>
  </si>
  <si>
    <t>Умеет образовывать повелительную форму глаголов</t>
  </si>
  <si>
    <r>
      <t xml:space="preserve">Использует приставочный способ для образования глаголов </t>
    </r>
    <r>
      <rPr>
        <i/>
        <sz val="12"/>
        <color theme="1"/>
        <rFont val="Times New Roman"/>
        <family val="1"/>
        <charset val="204"/>
      </rPr>
      <t>(вошел - вышел)</t>
    </r>
  </si>
  <si>
    <r>
      <t xml:space="preserve">Образовывает звукоподражательные глаголы </t>
    </r>
    <r>
      <rPr>
        <i/>
        <sz val="12"/>
        <color theme="1"/>
        <rFont val="Times New Roman"/>
        <family val="1"/>
        <charset val="204"/>
      </rPr>
      <t>(чирикает)</t>
    </r>
  </si>
  <si>
    <t xml:space="preserve">НАПРАВЛЕНИЕ 3. ГРАММАТИЧЕСКИЙ СТРОЙ РЕЧИ. </t>
  </si>
  <si>
    <t>Составляет рассказ по картинке из 3-4 предложений</t>
  </si>
  <si>
    <t>С помощью педагога пересказывает хорошо знакомые сказки</t>
  </si>
  <si>
    <t>Читает наизусть короткие стихотворения</t>
  </si>
  <si>
    <t>Отвечает  на вопросы педаога при рассматривании предметов, картин, иллюстраций</t>
  </si>
  <si>
    <t>Свободно вступает в общение со взрослыми и детьми</t>
  </si>
  <si>
    <t>Пользуется простыми формулами речевого этикета</t>
  </si>
  <si>
    <t>НАПРАВЛЕНИЕ 4. СВЯЗНАЯ РЕЧЬ</t>
  </si>
  <si>
    <t>Вслушивается в звучание слова</t>
  </si>
  <si>
    <t>Владеет терминами "слово", "звук"</t>
  </si>
  <si>
    <t>НАПРАВЛЕНИЕ 5. ПОДГОТОВКА К ОБУЧЕНИЮ ГРАМОТЕ.</t>
  </si>
  <si>
    <t>НАПРАВЛЕНИЕ 6. ИНТЕРЕС К ХУДОЖЕСТВЕННОЙ ЛИТЕРАТУРЕ</t>
  </si>
  <si>
    <t>Внятно, не спеша произносит небольшие потешки и стихотворения</t>
  </si>
  <si>
    <t>Воспроизводит короткие ролевые диалоги из сказок и прибауток в играх-драматизациях</t>
  </si>
  <si>
    <r>
      <t xml:space="preserve">Эмоционально откливаектся на процесс совместного слушания художественных произведений </t>
    </r>
    <r>
      <rPr>
        <i/>
        <sz val="12"/>
        <color theme="1"/>
        <rFont val="Times New Roman"/>
        <family val="1"/>
        <charset val="204"/>
      </rPr>
      <t>(улыбка, смех, жесты)</t>
    </r>
  </si>
  <si>
    <r>
      <t>Понимает содержание и композицию текста</t>
    </r>
    <r>
      <rPr>
        <i/>
        <sz val="12"/>
        <color theme="1"/>
        <rFont val="Times New Roman"/>
        <family val="1"/>
        <charset val="204"/>
      </rPr>
      <t xml:space="preserve"> (поступки персонажы, последовательность событий)</t>
    </r>
  </si>
  <si>
    <t>Формирование словаря</t>
  </si>
  <si>
    <t>Звуковая культура речи</t>
  </si>
  <si>
    <t>Грамматический строй речи</t>
  </si>
  <si>
    <t>Подготовка к обучению грамоте</t>
  </si>
  <si>
    <t>НАПРАВЛЕНИЕ 5. ПОДГОТОВКА К ОБУЧЕНИЮ ГРАМОТЕ</t>
  </si>
  <si>
    <t>Проявляет интерес к произведениям искусства</t>
  </si>
  <si>
    <t>Различает некоторые виды искусства</t>
  </si>
  <si>
    <t>Слушает чтение художественных текстов, сосредотачивается на этой деятельности на 10—15 минут, не отвлекается при этом</t>
  </si>
  <si>
    <t>Проявляет положительный эмоциональный отклик на красоту природы</t>
  </si>
  <si>
    <t>рисование</t>
  </si>
  <si>
    <t>Правильно держит карандаш, не сжимая сильно пальцы</t>
  </si>
  <si>
    <t>рисует линии вразных направлениях</t>
  </si>
  <si>
    <t>создает несложные сюжетные композации</t>
  </si>
  <si>
    <t>лепка</t>
  </si>
  <si>
    <t>раскатывает комочки прямыми и круговыми движениями</t>
  </si>
  <si>
    <t>создает предметы состоящие из 2-3 частей</t>
  </si>
  <si>
    <t>умеет пользоваться клеем</t>
  </si>
  <si>
    <t>Создаёт изображения предметов из готовых фигур. Украшает заготовки из бумаги разной формы</t>
  </si>
  <si>
    <t>Изображает/создаёт отдельные предметы, простые по композиции и по содержанию сюжеты, используя разные материалы</t>
  </si>
  <si>
    <t>аппликация; народное ДПИ</t>
  </si>
  <si>
    <t>Знает, называет и правильно использует детали строительного материала. Изменяет постройки, надстраивая или заменяя одни детали другими</t>
  </si>
  <si>
    <t>Сооружает постройки по собственному замыслу</t>
  </si>
  <si>
    <t>Обыгрывает постройки, объединяя их по сюжету</t>
  </si>
  <si>
    <t>Знает свойства песна, снега при сооружении построек</t>
  </si>
  <si>
    <t>После игры аккуратно складывает детали в коробки</t>
  </si>
  <si>
    <t>Слушает музыкальное произведение до конца, понимает характер музыки</t>
  </si>
  <si>
    <t>Различает звуки по высоте в пределах октавы - септимы, замечает изменения в силе звучания мелодии (громко, тихо)</t>
  </si>
  <si>
    <t>Различает звучание муз.игрушек, ДМИ</t>
  </si>
  <si>
    <t>Поет без напряжения в диапазоне ре(ми) - ля(си) в одном темпе со всеми</t>
  </si>
  <si>
    <r>
      <t xml:space="preserve">Передает характер музыки </t>
    </r>
    <r>
      <rPr>
        <i/>
        <sz val="12"/>
        <color theme="1"/>
        <rFont val="Times New Roman"/>
        <family val="1"/>
        <charset val="204"/>
      </rPr>
      <t>(весело, протяжно, ласково, напевно)</t>
    </r>
  </si>
  <si>
    <t>Допевает мелодии колыбельных песен на  слог "баю-баю" и веселых мелодий на слог "ля-ля"</t>
  </si>
  <si>
    <t>Умеет выполнять танцевальные движения: кружиться в парах, притоптывать попеременно ногами, двигаться под музыку с предметами</t>
  </si>
  <si>
    <t>Умеет передавать в движениях характер изображаемых животных</t>
  </si>
  <si>
    <t>Различает и называет музыкальные инструменты: дудочка, металлофон, колокольчик, бубен, погремушка, барабан,</t>
  </si>
  <si>
    <t>Старается подыгрывать на ДМИ</t>
  </si>
  <si>
    <r>
      <t xml:space="preserve">Умеет передавать характеристики персонажей </t>
    </r>
    <r>
      <rPr>
        <i/>
        <sz val="12"/>
        <color theme="1"/>
        <rFont val="Times New Roman"/>
        <family val="1"/>
        <charset val="204"/>
      </rPr>
      <t>(ласковая кошечка, мишка косолапый)</t>
    </r>
  </si>
  <si>
    <t>В играх-драматизациях следит за сюжетом</t>
  </si>
  <si>
    <t>Проявляет интерес к различным видам досуговой деятельности</t>
  </si>
  <si>
    <t>Умеет ходить и бегать, сохраняя равновесие, в разных направлениях по указанию взрослого</t>
  </si>
  <si>
    <t>Прыгает на двух и на одной ноге; наместе, продвигаясь вперед</t>
  </si>
  <si>
    <t>Организованно выполняет строевые упражнеия, находит свое место при перестроении</t>
  </si>
  <si>
    <t>Выполняет упражнения по показу</t>
  </si>
  <si>
    <t>Выполняет задания сообща, действует в общем для всех темпе</t>
  </si>
  <si>
    <t>Соблюдает правила в подвижных играх</t>
  </si>
  <si>
    <t>Стремится самостоятельно ухаживать за собой, союлюдает порядок и чистоту, ухаживает за своими вещами и игрушками</t>
  </si>
  <si>
    <t>Соблюдает правила безопасности в двигательной деятельности</t>
  </si>
  <si>
    <t>Владеет простейшими навыками поведения во время еды, умывания</t>
  </si>
  <si>
    <t>Катает мяч в заданном направлении с расстояния, бросает мяч двумя руками от груди, из-за головы; ударяет мячом об пол, бросает вверх и ловит; метает предметы правой и левой руками</t>
  </si>
  <si>
    <t>Энергично отталкивается в прыжках на двух ногах, прыгает в длину с места</t>
  </si>
  <si>
    <t>направление 1</t>
  </si>
  <si>
    <t>направление2</t>
  </si>
  <si>
    <t>НАПРАВЛЕНИЕ 1,2. СОЦИАЛЬНЫЕ ОТНОШЕНИЯ. ФОРМИРОВАНИЕ ОСНОВ ГРАЖДАНСТВЕННОСТИ И ПАТРИОТИЗМА</t>
  </si>
  <si>
    <t>ребенок демонстрирует положительное отношение к разнообразным физическим упражнениям, проявляет избирательный интерес к отдельным двигательным действиям (бросание и ловля, ходьба, бег, прыжки) и подвижным играм;</t>
  </si>
  <si>
    <t>ребенок проявляет элементы самостоятельности в двигательной деятельности, с интересом включается в подвижные игры, стремится к выполнению правил и основных ролей в игре, выполняет простейшие правила построения и перестроения, выполняет ритмические движения под музыку;</t>
  </si>
  <si>
    <t>ребенок демонстрирует достаточную координацию движений при выполнении упражнений, сохраняет равновесие при ходьбе, беге, прыжках, способен реагировать на сигналы, переключаться с одного движения на другое, выполнять движения в общем для всех темпе;</t>
  </si>
  <si>
    <t>ребенок владеет культурно-гигиенические навыки: умывание, одевание и т.п., соблюдает требования гигиены, имеет первичные представления о факторах, положительно влияющих на здоровье;</t>
  </si>
  <si>
    <t>ребенок проявляет доверие к миру, положительно оценивает себя, говорит о себе в первом лице;</t>
  </si>
  <si>
    <t>ребенок откликается эмоционально на ярко выраженное состояние близких и сверстников по показу и побуждению взрослых; дружелюбно настроен, спокойно играет рядом с детьми;</t>
  </si>
  <si>
    <t>ребенок владеет элементарными нормами и правилами поведения, связанными с определенными разрешениями и запретами («можно», «нельзя»), демонстрирует стремление к положительным поступкам;</t>
  </si>
  <si>
    <t>ребенок включается охотно в совместную деятельность со взрослым, подражает его действиям, отвечает на вопросы взрослого и комментирует его действия в процессе совместной деятельности;</t>
  </si>
  <si>
    <t>ребенок демонстрирует интерес к сверстникам, к взаимодействию в игре, в повседневном общении и бытовой деятельности, владеет элементарными средствами общения в процессе взаимодействия со сверстниками;</t>
  </si>
  <si>
    <t>ребенок владеет игровыми действиями с игрушками и предметами-заместителями, разворачивает игровой сюжет из нескольких эпизодов;</t>
  </si>
  <si>
    <t>ребенок проявляет интерес к правилам безопасного поведения; осваивает безопасные способы обращения со знакомыми предметами ближайшего окружения;</t>
  </si>
  <si>
    <t>ребенок принимает участие в несложной совместной познавательной деятельности, принимает цель и основные задачи деятельности, образец и инструкцию взрослого, стремится завершить начатое действие;</t>
  </si>
  <si>
    <t xml:space="preserve">ребенок демонстрирует познавательную активность в деятельности, проявляет эмоции удивления в процессе познания, отражает в общении и совместной деятельности со взрослыми и сверстниками, полученные представления о предметах и объектах ближайшего окружения, задает вопросы констатирующего характера; </t>
  </si>
  <si>
    <t>ребенок проявляет интерес к миру, потребность в познавательном общении со взрослыми; демонстрирует стремление к наблюдению, сравнению, обследованию свойств и качеств предметов, к простейшему экспериментированию;</t>
  </si>
  <si>
    <t>ребенок демонстрирует умения вступать в речевое общение со знакомыми взрослыми: понимает обращенную к нему речь, отвечает на вопросы, используя простые распространенные предложения; проявляет речевую активность в общении со сверстником; здоровается и прощается с воспитателем и детьми, благодарит за обед, выражает просьбу, узнает содержание прослушанных произведений по иллюстрациям, эмоционально откликается; совместно со взрослым пересказывает знакомые сказки, читает короткие стихи.</t>
  </si>
  <si>
    <t>Планируемые образовательные результаты к четырем годам: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</si>
</sst>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64" x14ac:knownFonts="1">
    <font>
      <sz val="11"/>
      <color theme="1"/>
      <name val="Calibri"/>
      <charset val="204"/>
      <scheme val="minor"/>
    </font>
    <font>
      <sz val="11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Snap ITC"/>
      <family val="5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1"/>
      <color rgb="FF0000FF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9"/>
      <color indexed="8"/>
      <name val="Calibri"/>
      <family val="2"/>
      <charset val="204"/>
    </font>
    <font>
      <i/>
      <sz val="12"/>
      <color indexed="10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Snap ITC"/>
      <family val="5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i/>
      <sz val="11"/>
      <color indexed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u/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1"/>
      <color theme="0"/>
      <name val="Calibri"/>
      <family val="2"/>
      <charset val="204"/>
      <scheme val="minor"/>
    </font>
    <font>
      <b/>
      <i/>
      <sz val="12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0"/>
      <name val="Times New Roman"/>
      <family val="1"/>
      <charset val="204"/>
    </font>
    <font>
      <u/>
      <sz val="9"/>
      <color theme="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theme="0"/>
      <name val="Calibri"/>
      <family val="2"/>
      <charset val="204"/>
      <scheme val="minor"/>
    </font>
    <font>
      <u/>
      <sz val="20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/>
  </cellStyleXfs>
  <cellXfs count="461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3" xfId="0" applyBorder="1" applyProtection="1"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Protection="1">
      <protection locked="0"/>
    </xf>
    <xf numFmtId="0" fontId="6" fillId="0" borderId="0" xfId="0" applyFont="1"/>
    <xf numFmtId="0" fontId="5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3" xfId="0" applyFont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2" xfId="0" applyBorder="1" applyProtection="1">
      <protection locked="0"/>
    </xf>
    <xf numFmtId="0" fontId="5" fillId="0" borderId="13" xfId="0" applyFont="1" applyBorder="1" applyAlignment="1" applyProtection="1">
      <alignment vertical="center" wrapText="1"/>
      <protection locked="0"/>
    </xf>
    <xf numFmtId="0" fontId="14" fillId="0" borderId="4" xfId="0" applyFont="1" applyBorder="1" applyProtection="1">
      <protection locked="0"/>
    </xf>
    <xf numFmtId="0" fontId="14" fillId="0" borderId="5" xfId="0" applyFont="1" applyBorder="1" applyProtection="1">
      <protection locked="0"/>
    </xf>
    <xf numFmtId="0" fontId="18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19" fillId="0" borderId="13" xfId="0" applyFont="1" applyBorder="1" applyAlignment="1" applyProtection="1">
      <alignment horizontal="center" vertical="center" wrapText="1"/>
      <protection locked="0"/>
    </xf>
    <xf numFmtId="0" fontId="21" fillId="2" borderId="13" xfId="0" applyFont="1" applyFill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 applyProtection="1">
      <alignment vertical="center" wrapText="1"/>
      <protection locked="0"/>
    </xf>
    <xf numFmtId="0" fontId="19" fillId="0" borderId="13" xfId="0" applyFont="1" applyBorder="1" applyAlignment="1" applyProtection="1">
      <alignment vertical="center" wrapText="1"/>
      <protection locked="0"/>
    </xf>
    <xf numFmtId="0" fontId="22" fillId="0" borderId="13" xfId="0" applyFont="1" applyBorder="1" applyAlignment="1" applyProtection="1">
      <alignment vertical="center" wrapText="1"/>
      <protection locked="0"/>
    </xf>
    <xf numFmtId="0" fontId="23" fillId="0" borderId="0" xfId="0" applyFont="1" applyAlignment="1" applyProtection="1">
      <alignment vertical="center" wrapText="1"/>
      <protection locked="0"/>
    </xf>
    <xf numFmtId="0" fontId="24" fillId="0" borderId="0" xfId="0" applyFont="1" applyProtection="1">
      <protection locked="0"/>
    </xf>
    <xf numFmtId="0" fontId="25" fillId="0" borderId="2" xfId="0" applyFont="1" applyBorder="1" applyProtection="1"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wrapText="1"/>
      <protection locked="0"/>
    </xf>
    <xf numFmtId="0" fontId="29" fillId="0" borderId="2" xfId="0" applyFont="1" applyBorder="1" applyProtection="1">
      <protection locked="0"/>
    </xf>
    <xf numFmtId="0" fontId="25" fillId="0" borderId="0" xfId="0" applyFont="1" applyProtection="1">
      <protection locked="0"/>
    </xf>
    <xf numFmtId="0" fontId="27" fillId="0" borderId="19" xfId="0" applyFont="1" applyBorder="1" applyAlignment="1" applyProtection="1">
      <alignment horizontal="center" vertical="center" wrapText="1"/>
      <protection locked="0"/>
    </xf>
    <xf numFmtId="0" fontId="30" fillId="0" borderId="20" xfId="0" applyFont="1" applyBorder="1" applyProtection="1">
      <protection locked="0"/>
    </xf>
    <xf numFmtId="0" fontId="30" fillId="0" borderId="0" xfId="0" applyFont="1" applyProtection="1">
      <protection locked="0"/>
    </xf>
    <xf numFmtId="0" fontId="19" fillId="2" borderId="13" xfId="0" applyFont="1" applyFill="1" applyBorder="1" applyAlignment="1" applyProtection="1">
      <alignment horizontal="center" vertical="center" wrapText="1"/>
      <protection locked="0"/>
    </xf>
    <xf numFmtId="2" fontId="19" fillId="2" borderId="18" xfId="0" applyNumberFormat="1" applyFont="1" applyFill="1" applyBorder="1"/>
    <xf numFmtId="0" fontId="22" fillId="3" borderId="13" xfId="0" applyFont="1" applyFill="1" applyBorder="1" applyAlignment="1" applyProtection="1">
      <alignment vertical="center" wrapText="1"/>
      <protection locked="0"/>
    </xf>
    <xf numFmtId="2" fontId="19" fillId="3" borderId="13" xfId="0" applyNumberFormat="1" applyFont="1" applyFill="1" applyBorder="1" applyAlignment="1">
      <alignment horizontal="center" vertical="center" wrapText="1"/>
    </xf>
    <xf numFmtId="0" fontId="25" fillId="0" borderId="2" xfId="0" applyFont="1" applyBorder="1"/>
    <xf numFmtId="164" fontId="25" fillId="0" borderId="2" xfId="0" applyNumberFormat="1" applyFont="1" applyBorder="1"/>
    <xf numFmtId="0" fontId="26" fillId="0" borderId="2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22" fillId="2" borderId="2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Border="1" applyProtection="1">
      <protection locked="0"/>
    </xf>
    <xf numFmtId="0" fontId="17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36" fillId="0" borderId="0" xfId="0" applyFont="1" applyAlignment="1" applyProtection="1">
      <alignment vertical="center" wrapText="1"/>
      <protection locked="0"/>
    </xf>
    <xf numFmtId="0" fontId="24" fillId="0" borderId="2" xfId="0" applyFont="1" applyBorder="1" applyProtection="1">
      <protection locked="0"/>
    </xf>
    <xf numFmtId="0" fontId="37" fillId="0" borderId="2" xfId="0" applyFont="1" applyBorder="1" applyProtection="1">
      <protection locked="0"/>
    </xf>
    <xf numFmtId="0" fontId="18" fillId="0" borderId="0" xfId="0" applyFont="1" applyProtection="1">
      <protection locked="0"/>
    </xf>
    <xf numFmtId="0" fontId="38" fillId="0" borderId="0" xfId="0" applyFont="1" applyProtection="1"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35" fillId="0" borderId="2" xfId="0" applyFont="1" applyBorder="1" applyAlignment="1" applyProtection="1">
      <alignment horizontal="center" vertical="center" wrapText="1"/>
      <protection locked="0"/>
    </xf>
    <xf numFmtId="0" fontId="17" fillId="0" borderId="0" xfId="0" applyFont="1"/>
    <xf numFmtId="0" fontId="33" fillId="0" borderId="2" xfId="0" applyFont="1" applyBorder="1" applyAlignment="1" applyProtection="1">
      <alignment horizontal="center" vertical="center" wrapText="1"/>
      <protection locked="0"/>
    </xf>
    <xf numFmtId="0" fontId="35" fillId="0" borderId="0" xfId="0" applyFont="1"/>
    <xf numFmtId="0" fontId="40" fillId="0" borderId="0" xfId="0" applyFont="1"/>
    <xf numFmtId="0" fontId="42" fillId="0" borderId="0" xfId="0" applyFont="1"/>
    <xf numFmtId="0" fontId="43" fillId="0" borderId="0" xfId="0" applyFont="1" applyAlignment="1">
      <alignment horizontal="center" wrapText="1"/>
    </xf>
    <xf numFmtId="0" fontId="31" fillId="0" borderId="0" xfId="0" applyFont="1" applyAlignment="1">
      <alignment vertical="center" wrapText="1"/>
    </xf>
    <xf numFmtId="0" fontId="44" fillId="0" borderId="0" xfId="1" quotePrefix="1" applyFont="1" applyFill="1" applyAlignment="1" applyProtection="1"/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center" vertical="center" wrapText="1"/>
    </xf>
    <xf numFmtId="0" fontId="46" fillId="5" borderId="0" xfId="1" applyFont="1" applyFill="1" applyAlignment="1" applyProtection="1">
      <alignment horizontal="center" vertical="center"/>
      <protection locked="0"/>
    </xf>
    <xf numFmtId="0" fontId="47" fillId="0" borderId="2" xfId="0" applyFont="1" applyBorder="1" applyAlignment="1" applyProtection="1">
      <alignment horizontal="center" vertical="center" wrapText="1"/>
      <protection locked="0"/>
    </xf>
    <xf numFmtId="0" fontId="47" fillId="0" borderId="2" xfId="0" applyFont="1" applyBorder="1" applyAlignment="1" applyProtection="1">
      <alignment vertical="center" wrapText="1"/>
      <protection locked="0"/>
    </xf>
    <xf numFmtId="0" fontId="47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2" fontId="17" fillId="3" borderId="13" xfId="0" applyNumberFormat="1" applyFont="1" applyFill="1" applyBorder="1" applyAlignment="1">
      <alignment horizontal="center" vertical="center" wrapText="1"/>
    </xf>
    <xf numFmtId="1" fontId="3" fillId="0" borderId="13" xfId="0" applyNumberFormat="1" applyFont="1" applyBorder="1" applyAlignment="1" applyProtection="1">
      <alignment vertical="center" wrapText="1"/>
      <protection locked="0"/>
    </xf>
    <xf numFmtId="0" fontId="43" fillId="0" borderId="0" xfId="0" applyFont="1" applyAlignment="1">
      <alignment vertical="top" wrapText="1"/>
    </xf>
    <xf numFmtId="2" fontId="6" fillId="6" borderId="2" xfId="0" applyNumberFormat="1" applyFont="1" applyFill="1" applyBorder="1"/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164" fontId="24" fillId="0" borderId="0" xfId="0" applyNumberFormat="1" applyFont="1" applyProtection="1">
      <protection locked="0"/>
    </xf>
    <xf numFmtId="0" fontId="24" fillId="0" borderId="20" xfId="0" applyFont="1" applyBorder="1" applyProtection="1">
      <protection locked="0"/>
    </xf>
    <xf numFmtId="164" fontId="24" fillId="0" borderId="20" xfId="0" applyNumberFormat="1" applyFont="1" applyBorder="1" applyProtection="1">
      <protection locked="0"/>
    </xf>
    <xf numFmtId="165" fontId="31" fillId="0" borderId="0" xfId="0" applyNumberFormat="1" applyFont="1" applyProtection="1">
      <protection locked="0"/>
    </xf>
    <xf numFmtId="0" fontId="22" fillId="0" borderId="13" xfId="0" applyFont="1" applyBorder="1" applyAlignment="1" applyProtection="1">
      <alignment horizontal="center" vertical="center" wrapText="1"/>
      <protection locked="0"/>
    </xf>
    <xf numFmtId="1" fontId="19" fillId="0" borderId="13" xfId="0" applyNumberFormat="1" applyFont="1" applyBorder="1" applyAlignment="1" applyProtection="1">
      <alignment vertical="center" wrapText="1"/>
      <protection locked="0"/>
    </xf>
    <xf numFmtId="1" fontId="3" fillId="0" borderId="13" xfId="0" applyNumberFormat="1" applyFont="1" applyBorder="1" applyAlignment="1" applyProtection="1">
      <alignment horizontal="center" vertical="center" wrapText="1"/>
      <protection locked="0"/>
    </xf>
    <xf numFmtId="0" fontId="26" fillId="0" borderId="19" xfId="0" applyFont="1" applyBorder="1" applyAlignment="1" applyProtection="1">
      <alignment horizontal="center" vertical="center" wrapText="1"/>
      <protection locked="0"/>
    </xf>
    <xf numFmtId="2" fontId="19" fillId="6" borderId="13" xfId="0" applyNumberFormat="1" applyFont="1" applyFill="1" applyBorder="1" applyAlignment="1">
      <alignment vertical="center" wrapText="1"/>
    </xf>
    <xf numFmtId="2" fontId="19" fillId="2" borderId="13" xfId="0" applyNumberFormat="1" applyFont="1" applyFill="1" applyBorder="1" applyAlignment="1">
      <alignment vertical="center" wrapText="1"/>
    </xf>
    <xf numFmtId="0" fontId="49" fillId="0" borderId="2" xfId="0" applyFont="1" applyBorder="1"/>
    <xf numFmtId="164" fontId="49" fillId="0" borderId="2" xfId="0" applyNumberFormat="1" applyFont="1" applyBorder="1"/>
    <xf numFmtId="0" fontId="49" fillId="0" borderId="19" xfId="0" applyFont="1" applyBorder="1"/>
    <xf numFmtId="164" fontId="49" fillId="0" borderId="19" xfId="0" applyNumberFormat="1" applyFont="1" applyBorder="1"/>
    <xf numFmtId="0" fontId="21" fillId="2" borderId="13" xfId="0" applyFont="1" applyFill="1" applyBorder="1" applyAlignment="1">
      <alignment horizontal="center" vertical="center" wrapText="1"/>
    </xf>
    <xf numFmtId="2" fontId="17" fillId="6" borderId="2" xfId="0" applyNumberFormat="1" applyFont="1" applyFill="1" applyBorder="1"/>
    <xf numFmtId="0" fontId="33" fillId="6" borderId="2" xfId="0" applyFont="1" applyFill="1" applyBorder="1" applyAlignment="1" applyProtection="1">
      <alignment horizontal="center" vertical="center" wrapText="1"/>
      <protection locked="0"/>
    </xf>
    <xf numFmtId="0" fontId="22" fillId="6" borderId="2" xfId="0" applyFont="1" applyFill="1" applyBorder="1" applyAlignment="1" applyProtection="1">
      <alignment horizontal="center" vertical="center" wrapText="1"/>
      <protection locked="0"/>
    </xf>
    <xf numFmtId="0" fontId="20" fillId="0" borderId="4" xfId="0" applyFont="1" applyBorder="1" applyAlignment="1" applyProtection="1">
      <alignment horizontal="left"/>
      <protection locked="0"/>
    </xf>
    <xf numFmtId="2" fontId="19" fillId="6" borderId="18" xfId="0" applyNumberFormat="1" applyFont="1" applyFill="1" applyBorder="1"/>
    <xf numFmtId="1" fontId="19" fillId="0" borderId="13" xfId="0" applyNumberFormat="1" applyFont="1" applyBorder="1" applyAlignment="1" applyProtection="1">
      <alignment horizontal="center" vertical="center" wrapText="1"/>
      <protection locked="0"/>
    </xf>
    <xf numFmtId="0" fontId="33" fillId="4" borderId="2" xfId="0" applyFont="1" applyFill="1" applyBorder="1" applyAlignment="1" applyProtection="1">
      <alignment horizontal="center" vertical="center" wrapText="1"/>
      <protection locked="0"/>
    </xf>
    <xf numFmtId="0" fontId="35" fillId="0" borderId="3" xfId="0" applyFont="1" applyBorder="1" applyProtection="1">
      <protection locked="0"/>
    </xf>
    <xf numFmtId="0" fontId="22" fillId="4" borderId="2" xfId="0" applyFont="1" applyFill="1" applyBorder="1" applyAlignment="1" applyProtection="1">
      <alignment horizontal="center" vertical="center" wrapText="1"/>
      <protection locked="0"/>
    </xf>
    <xf numFmtId="2" fontId="17" fillId="4" borderId="2" xfId="0" applyNumberFormat="1" applyFont="1" applyFill="1" applyBorder="1"/>
    <xf numFmtId="2" fontId="25" fillId="0" borderId="2" xfId="0" applyNumberFormat="1" applyFont="1" applyBorder="1"/>
    <xf numFmtId="2" fontId="19" fillId="6" borderId="18" xfId="0" applyNumberFormat="1" applyFont="1" applyFill="1" applyBorder="1" applyAlignment="1">
      <alignment horizontal="center" vertical="center"/>
    </xf>
    <xf numFmtId="2" fontId="19" fillId="2" borderId="18" xfId="0" applyNumberFormat="1" applyFont="1" applyFill="1" applyBorder="1" applyAlignment="1">
      <alignment horizontal="center" vertical="center"/>
    </xf>
    <xf numFmtId="1" fontId="19" fillId="0" borderId="16" xfId="0" applyNumberFormat="1" applyFont="1" applyBorder="1" applyAlignment="1" applyProtection="1">
      <alignment horizontal="center" vertical="center" wrapText="1"/>
      <protection locked="0"/>
    </xf>
    <xf numFmtId="1" fontId="0" fillId="0" borderId="16" xfId="0" applyNumberFormat="1" applyBorder="1" applyAlignment="1" applyProtection="1">
      <alignment horizontal="center" vertical="center"/>
      <protection locked="0"/>
    </xf>
    <xf numFmtId="1" fontId="0" fillId="0" borderId="13" xfId="0" applyNumberFormat="1" applyBorder="1" applyAlignment="1" applyProtection="1">
      <alignment horizontal="center" vertical="center"/>
      <protection locked="0"/>
    </xf>
    <xf numFmtId="2" fontId="17" fillId="2" borderId="16" xfId="0" applyNumberFormat="1" applyFont="1" applyFill="1" applyBorder="1" applyAlignment="1">
      <alignment horizontal="center" vertical="center"/>
    </xf>
    <xf numFmtId="0" fontId="49" fillId="0" borderId="0" xfId="0" applyFont="1" applyProtection="1">
      <protection locked="0"/>
    </xf>
    <xf numFmtId="0" fontId="52" fillId="0" borderId="2" xfId="0" applyFont="1" applyBorder="1" applyAlignment="1" applyProtection="1">
      <alignment horizontal="center" vertical="center" wrapText="1"/>
      <protection locked="0"/>
    </xf>
    <xf numFmtId="0" fontId="52" fillId="0" borderId="2" xfId="0" applyFont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vertical="center" wrapText="1"/>
      <protection locked="0"/>
    </xf>
    <xf numFmtId="0" fontId="54" fillId="0" borderId="2" xfId="0" applyFont="1" applyBorder="1" applyProtection="1">
      <protection locked="0"/>
    </xf>
    <xf numFmtId="2" fontId="49" fillId="0" borderId="2" xfId="0" applyNumberFormat="1" applyFont="1" applyBorder="1"/>
    <xf numFmtId="2" fontId="19" fillId="6" borderId="16" xfId="0" applyNumberFormat="1" applyFont="1" applyFill="1" applyBorder="1" applyAlignment="1">
      <alignment horizontal="center" vertical="center"/>
    </xf>
    <xf numFmtId="2" fontId="19" fillId="2" borderId="16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 applyProtection="1">
      <alignment horizontal="center" vertical="center" wrapText="1"/>
      <protection locked="0"/>
    </xf>
    <xf numFmtId="0" fontId="38" fillId="0" borderId="2" xfId="0" applyFont="1" applyBorder="1" applyAlignment="1" applyProtection="1">
      <alignment horizontal="center" vertical="center" wrapText="1"/>
      <protection locked="0"/>
    </xf>
    <xf numFmtId="0" fontId="38" fillId="2" borderId="2" xfId="0" applyFont="1" applyFill="1" applyBorder="1" applyAlignment="1" applyProtection="1">
      <alignment horizontal="center" vertical="center" wrapText="1"/>
      <protection locked="0"/>
    </xf>
    <xf numFmtId="0" fontId="38" fillId="0" borderId="2" xfId="0" applyFont="1" applyBorder="1" applyProtection="1">
      <protection locked="0"/>
    </xf>
    <xf numFmtId="2" fontId="35" fillId="2" borderId="2" xfId="0" applyNumberFormat="1" applyFont="1" applyFill="1" applyBorder="1"/>
    <xf numFmtId="0" fontId="56" fillId="5" borderId="0" xfId="1" applyFont="1" applyFill="1" applyAlignment="1" applyProtection="1">
      <alignment horizontal="center" vertical="center" wrapText="1"/>
      <protection locked="0"/>
    </xf>
    <xf numFmtId="2" fontId="35" fillId="6" borderId="2" xfId="0" applyNumberFormat="1" applyFont="1" applyFill="1" applyBorder="1"/>
    <xf numFmtId="2" fontId="17" fillId="6" borderId="16" xfId="0" applyNumberFormat="1" applyFont="1" applyFill="1" applyBorder="1" applyAlignment="1">
      <alignment horizontal="center" vertical="center"/>
    </xf>
    <xf numFmtId="0" fontId="22" fillId="3" borderId="2" xfId="0" applyFont="1" applyFill="1" applyBorder="1" applyAlignment="1" applyProtection="1">
      <alignment horizontal="center" vertical="center" wrapText="1"/>
      <protection locked="0"/>
    </xf>
    <xf numFmtId="0" fontId="22" fillId="8" borderId="2" xfId="0" applyFont="1" applyFill="1" applyBorder="1" applyAlignment="1" applyProtection="1">
      <alignment horizontal="center" vertical="center" wrapText="1"/>
      <protection locked="0"/>
    </xf>
    <xf numFmtId="0" fontId="19" fillId="8" borderId="2" xfId="0" applyFont="1" applyFill="1" applyBorder="1" applyAlignment="1" applyProtection="1">
      <alignment horizontal="center" vertical="center" wrapText="1"/>
      <protection locked="0"/>
    </xf>
    <xf numFmtId="2" fontId="17" fillId="8" borderId="2" xfId="0" applyNumberFormat="1" applyFont="1" applyFill="1" applyBorder="1"/>
    <xf numFmtId="0" fontId="19" fillId="9" borderId="2" xfId="0" applyFont="1" applyFill="1" applyBorder="1" applyAlignment="1" applyProtection="1">
      <alignment horizontal="center" vertical="center" wrapText="1"/>
      <protection locked="0"/>
    </xf>
    <xf numFmtId="0" fontId="38" fillId="9" borderId="2" xfId="0" applyFont="1" applyFill="1" applyBorder="1" applyAlignment="1" applyProtection="1">
      <alignment horizontal="center" vertical="center"/>
      <protection locked="0"/>
    </xf>
    <xf numFmtId="0" fontId="38" fillId="0" borderId="4" xfId="0" applyFont="1" applyBorder="1" applyProtection="1">
      <protection locked="0"/>
    </xf>
    <xf numFmtId="0" fontId="38" fillId="0" borderId="5" xfId="0" applyFont="1" applyBorder="1" applyProtection="1">
      <protection locked="0"/>
    </xf>
    <xf numFmtId="0" fontId="35" fillId="0" borderId="0" xfId="0" applyFont="1" applyProtection="1">
      <protection locked="0"/>
    </xf>
    <xf numFmtId="0" fontId="38" fillId="0" borderId="0" xfId="0" applyFont="1" applyAlignment="1" applyProtection="1">
      <alignment vertical="top"/>
      <protection locked="0"/>
    </xf>
    <xf numFmtId="0" fontId="38" fillId="0" borderId="4" xfId="0" applyFont="1" applyBorder="1" applyAlignment="1" applyProtection="1">
      <alignment vertical="top"/>
      <protection locked="0"/>
    </xf>
    <xf numFmtId="0" fontId="38" fillId="0" borderId="5" xfId="0" applyFont="1" applyBorder="1" applyAlignment="1" applyProtection="1">
      <alignment vertical="top"/>
      <protection locked="0"/>
    </xf>
    <xf numFmtId="0" fontId="38" fillId="0" borderId="4" xfId="0" applyFont="1" applyBorder="1" applyAlignment="1" applyProtection="1">
      <alignment horizontal="left" vertical="top"/>
      <protection locked="0"/>
    </xf>
    <xf numFmtId="0" fontId="38" fillId="0" borderId="5" xfId="0" applyFont="1" applyBorder="1" applyAlignment="1" applyProtection="1">
      <alignment horizontal="left" vertical="top"/>
      <protection locked="0"/>
    </xf>
    <xf numFmtId="0" fontId="38" fillId="0" borderId="23" xfId="0" applyFont="1" applyBorder="1" applyAlignment="1" applyProtection="1">
      <alignment vertical="top"/>
      <protection locked="0"/>
    </xf>
    <xf numFmtId="2" fontId="17" fillId="3" borderId="2" xfId="0" applyNumberFormat="1" applyFont="1" applyFill="1" applyBorder="1"/>
    <xf numFmtId="2" fontId="17" fillId="2" borderId="2" xfId="0" applyNumberFormat="1" applyFont="1" applyFill="1" applyBorder="1" applyAlignment="1">
      <alignment vertical="center"/>
    </xf>
    <xf numFmtId="2" fontId="17" fillId="8" borderId="2" xfId="0" applyNumberFormat="1" applyFont="1" applyFill="1" applyBorder="1" applyAlignment="1">
      <alignment vertical="center"/>
    </xf>
    <xf numFmtId="2" fontId="17" fillId="9" borderId="2" xfId="0" applyNumberFormat="1" applyFont="1" applyFill="1" applyBorder="1" applyAlignment="1">
      <alignment vertical="center"/>
    </xf>
    <xf numFmtId="0" fontId="29" fillId="0" borderId="19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vertical="center"/>
      <protection locked="0"/>
    </xf>
    <xf numFmtId="0" fontId="51" fillId="0" borderId="0" xfId="1" quotePrefix="1" applyFont="1" applyFill="1" applyAlignment="1" applyProtection="1">
      <alignment horizontal="left" vertical="center" wrapText="1"/>
    </xf>
    <xf numFmtId="0" fontId="51" fillId="0" borderId="0" xfId="1" quotePrefix="1" applyFont="1" applyFill="1" applyAlignment="1" applyProtection="1">
      <alignment horizontal="left" vertical="center"/>
    </xf>
    <xf numFmtId="0" fontId="51" fillId="0" borderId="0" xfId="1" quotePrefix="1" applyFont="1" applyFill="1" applyAlignment="1" applyProtection="1">
      <alignment vertical="center" wrapText="1"/>
    </xf>
    <xf numFmtId="0" fontId="51" fillId="0" borderId="0" xfId="1" quotePrefix="1" applyFont="1" applyFill="1" applyAlignment="1" applyProtection="1">
      <alignment wrapText="1"/>
    </xf>
    <xf numFmtId="0" fontId="23" fillId="0" borderId="0" xfId="0" applyFont="1" applyAlignment="1" applyProtection="1">
      <alignment horizontal="left" wrapText="1"/>
      <protection locked="0"/>
    </xf>
    <xf numFmtId="0" fontId="0" fillId="11" borderId="0" xfId="0" applyFill="1" applyProtection="1">
      <protection locked="0"/>
    </xf>
    <xf numFmtId="0" fontId="23" fillId="0" borderId="4" xfId="0" applyFont="1" applyBorder="1" applyAlignment="1" applyProtection="1">
      <alignment vertical="center" wrapText="1"/>
      <protection locked="0"/>
    </xf>
    <xf numFmtId="0" fontId="59" fillId="10" borderId="13" xfId="2" applyFont="1" applyBorder="1" applyAlignment="1" applyProtection="1">
      <alignment horizontal="center" vertical="center" wrapText="1"/>
      <protection locked="0"/>
    </xf>
    <xf numFmtId="1" fontId="59" fillId="10" borderId="13" xfId="2" applyNumberFormat="1" applyFont="1" applyBorder="1" applyAlignment="1" applyProtection="1">
      <alignment horizontal="center" vertical="center" wrapText="1"/>
      <protection locked="0"/>
    </xf>
    <xf numFmtId="0" fontId="58" fillId="0" borderId="0" xfId="0" applyFont="1" applyProtection="1">
      <protection locked="0"/>
    </xf>
    <xf numFmtId="0" fontId="60" fillId="0" borderId="0" xfId="0" applyFont="1" applyProtection="1">
      <protection locked="0"/>
    </xf>
    <xf numFmtId="0" fontId="57" fillId="0" borderId="2" xfId="0" applyFont="1" applyBorder="1"/>
    <xf numFmtId="0" fontId="60" fillId="0" borderId="0" xfId="0" applyFont="1"/>
    <xf numFmtId="0" fontId="59" fillId="10" borderId="2" xfId="2" applyFont="1" applyBorder="1" applyProtection="1"/>
    <xf numFmtId="164" fontId="57" fillId="0" borderId="2" xfId="0" applyNumberFormat="1" applyFont="1" applyBorder="1"/>
    <xf numFmtId="0" fontId="60" fillId="0" borderId="0" xfId="0" applyFont="1" applyAlignment="1">
      <alignment horizontal="right"/>
    </xf>
    <xf numFmtId="164" fontId="59" fillId="10" borderId="2" xfId="2" applyNumberFormat="1" applyFont="1" applyBorder="1" applyProtection="1"/>
    <xf numFmtId="2" fontId="17" fillId="6" borderId="13" xfId="0" applyNumberFormat="1" applyFont="1" applyFill="1" applyBorder="1" applyAlignment="1">
      <alignment horizontal="center" vertical="center" wrapText="1"/>
    </xf>
    <xf numFmtId="2" fontId="17" fillId="2" borderId="13" xfId="0" applyNumberFormat="1" applyFont="1" applyFill="1" applyBorder="1" applyAlignment="1">
      <alignment horizontal="center" vertical="center" wrapText="1"/>
    </xf>
    <xf numFmtId="0" fontId="61" fillId="5" borderId="6" xfId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25" fillId="0" borderId="19" xfId="0" applyFont="1" applyBorder="1" applyAlignment="1" applyProtection="1">
      <alignment horizontal="left"/>
      <protection locked="0"/>
    </xf>
    <xf numFmtId="0" fontId="25" fillId="0" borderId="5" xfId="0" applyFont="1" applyBorder="1" applyAlignment="1" applyProtection="1">
      <alignment horizontal="left"/>
      <protection locked="0"/>
    </xf>
    <xf numFmtId="0" fontId="25" fillId="0" borderId="24" xfId="0" applyFont="1" applyBorder="1" applyAlignment="1" applyProtection="1">
      <alignment horizontal="left"/>
      <protection locked="0"/>
    </xf>
    <xf numFmtId="0" fontId="29" fillId="0" borderId="5" xfId="0" applyFont="1" applyBorder="1" applyAlignment="1" applyProtection="1">
      <alignment horizontal="left"/>
      <protection locked="0"/>
    </xf>
    <xf numFmtId="0" fontId="29" fillId="0" borderId="24" xfId="0" applyFont="1" applyBorder="1" applyAlignment="1" applyProtection="1">
      <alignment horizontal="left"/>
      <protection locked="0"/>
    </xf>
    <xf numFmtId="2" fontId="3" fillId="3" borderId="13" xfId="0" applyNumberFormat="1" applyFont="1" applyFill="1" applyBorder="1" applyAlignment="1">
      <alignment vertical="center" wrapText="1"/>
    </xf>
    <xf numFmtId="2" fontId="3" fillId="6" borderId="13" xfId="0" applyNumberFormat="1" applyFont="1" applyFill="1" applyBorder="1" applyAlignment="1">
      <alignment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6" borderId="18" xfId="0" applyNumberFormat="1" applyFont="1" applyFill="1" applyBorder="1"/>
    <xf numFmtId="2" fontId="3" fillId="2" borderId="13" xfId="0" applyNumberFormat="1" applyFont="1" applyFill="1" applyBorder="1" applyAlignment="1">
      <alignment vertical="center" wrapText="1"/>
    </xf>
    <xf numFmtId="2" fontId="3" fillId="2" borderId="18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2" fontId="6" fillId="3" borderId="2" xfId="0" applyNumberFormat="1" applyFont="1" applyFill="1" applyBorder="1"/>
    <xf numFmtId="0" fontId="29" fillId="0" borderId="2" xfId="0" applyFont="1" applyBorder="1" applyAlignment="1" applyProtection="1">
      <alignment horizontal="left"/>
      <protection locked="0"/>
    </xf>
    <xf numFmtId="2" fontId="18" fillId="0" borderId="0" xfId="0" applyNumberFormat="1" applyFont="1" applyAlignment="1" applyProtection="1">
      <alignment vertical="center"/>
      <protection locked="0"/>
    </xf>
    <xf numFmtId="2" fontId="0" fillId="0" borderId="0" xfId="0" applyNumberFormat="1" applyProtection="1">
      <protection locked="0"/>
    </xf>
    <xf numFmtId="2" fontId="17" fillId="0" borderId="0" xfId="0" applyNumberFormat="1" applyFont="1" applyAlignment="1" applyProtection="1">
      <alignment vertical="center"/>
      <protection locked="0"/>
    </xf>
    <xf numFmtId="2" fontId="19" fillId="0" borderId="13" xfId="0" applyNumberFormat="1" applyFont="1" applyBorder="1" applyAlignment="1" applyProtection="1">
      <alignment horizontal="center" vertical="center" wrapText="1"/>
      <protection locked="0"/>
    </xf>
    <xf numFmtId="2" fontId="19" fillId="0" borderId="14" xfId="0" applyNumberFormat="1" applyFont="1" applyBorder="1" applyAlignment="1" applyProtection="1">
      <alignment horizontal="center" vertical="center" wrapText="1"/>
      <protection locked="0"/>
    </xf>
    <xf numFmtId="2" fontId="2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9" fillId="0" borderId="13" xfId="0" applyNumberFormat="1" applyFont="1" applyBorder="1" applyAlignment="1" applyProtection="1">
      <alignment vertical="center" wrapText="1"/>
      <protection locked="0"/>
    </xf>
    <xf numFmtId="2" fontId="22" fillId="0" borderId="13" xfId="0" applyNumberFormat="1" applyFont="1" applyBorder="1" applyAlignment="1" applyProtection="1">
      <alignment horizontal="center" vertical="center" wrapText="1"/>
      <protection locked="0"/>
    </xf>
    <xf numFmtId="2" fontId="0" fillId="0" borderId="0" xfId="0" applyNumberFormat="1" applyAlignment="1" applyProtection="1">
      <alignment horizontal="center"/>
      <protection locked="0"/>
    </xf>
    <xf numFmtId="2" fontId="23" fillId="0" borderId="0" xfId="0" applyNumberFormat="1" applyFont="1" applyAlignment="1" applyProtection="1">
      <alignment vertical="center" wrapText="1"/>
      <protection locked="0"/>
    </xf>
    <xf numFmtId="2" fontId="24" fillId="0" borderId="0" xfId="0" applyNumberFormat="1" applyFont="1" applyProtection="1">
      <protection locked="0"/>
    </xf>
    <xf numFmtId="2" fontId="25" fillId="0" borderId="2" xfId="0" applyNumberFormat="1" applyFont="1" applyBorder="1" applyProtection="1">
      <protection locked="0"/>
    </xf>
    <xf numFmtId="2" fontId="50" fillId="0" borderId="2" xfId="0" applyNumberFormat="1" applyFont="1" applyBorder="1" applyAlignment="1" applyProtection="1">
      <alignment horizontal="center" vertical="center" wrapText="1"/>
      <protection locked="0"/>
    </xf>
    <xf numFmtId="2" fontId="28" fillId="0" borderId="0" xfId="0" applyNumberFormat="1" applyFont="1" applyAlignment="1" applyProtection="1">
      <alignment horizontal="center" wrapText="1"/>
      <protection locked="0"/>
    </xf>
    <xf numFmtId="2" fontId="29" fillId="0" borderId="2" xfId="0" applyNumberFormat="1" applyFont="1" applyBorder="1" applyProtection="1">
      <protection locked="0"/>
    </xf>
    <xf numFmtId="2" fontId="25" fillId="0" borderId="0" xfId="0" applyNumberFormat="1" applyFont="1" applyProtection="1">
      <protection locked="0"/>
    </xf>
    <xf numFmtId="2" fontId="50" fillId="0" borderId="19" xfId="0" applyNumberFormat="1" applyFont="1" applyBorder="1" applyAlignment="1" applyProtection="1">
      <alignment horizontal="center" vertical="center" wrapText="1"/>
      <protection locked="0"/>
    </xf>
    <xf numFmtId="2" fontId="30" fillId="0" borderId="20" xfId="0" applyNumberFormat="1" applyFont="1" applyBorder="1" applyProtection="1">
      <protection locked="0"/>
    </xf>
    <xf numFmtId="2" fontId="30" fillId="0" borderId="0" xfId="0" applyNumberFormat="1" applyFont="1" applyProtection="1">
      <protection locked="0"/>
    </xf>
    <xf numFmtId="2" fontId="24" fillId="0" borderId="20" xfId="0" applyNumberFormat="1" applyFont="1" applyBorder="1" applyProtection="1">
      <protection locked="0"/>
    </xf>
    <xf numFmtId="2" fontId="31" fillId="0" borderId="0" xfId="0" applyNumberFormat="1" applyFont="1" applyProtection="1">
      <protection locked="0"/>
    </xf>
    <xf numFmtId="1" fontId="19" fillId="0" borderId="14" xfId="0" applyNumberFormat="1" applyFont="1" applyBorder="1" applyAlignment="1" applyProtection="1">
      <alignment vertical="center" wrapText="1"/>
      <protection locked="0"/>
    </xf>
    <xf numFmtId="1" fontId="25" fillId="0" borderId="2" xfId="0" applyNumberFormat="1" applyFont="1" applyBorder="1"/>
    <xf numFmtId="1" fontId="25" fillId="0" borderId="19" xfId="0" applyNumberFormat="1" applyFont="1" applyBorder="1"/>
    <xf numFmtId="164" fontId="25" fillId="0" borderId="19" xfId="0" applyNumberFormat="1" applyFont="1" applyBorder="1"/>
    <xf numFmtId="0" fontId="34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1" fontId="19" fillId="2" borderId="13" xfId="0" applyNumberFormat="1" applyFont="1" applyFill="1" applyBorder="1" applyAlignment="1">
      <alignment vertical="center" wrapText="1"/>
    </xf>
    <xf numFmtId="1" fontId="19" fillId="6" borderId="13" xfId="0" applyNumberFormat="1" applyFont="1" applyFill="1" applyBorder="1" applyAlignment="1">
      <alignment vertical="center" wrapText="1"/>
    </xf>
    <xf numFmtId="2" fontId="19" fillId="2" borderId="13" xfId="0" applyNumberFormat="1" applyFont="1" applyFill="1" applyBorder="1" applyAlignment="1">
      <alignment horizontal="center" vertical="center" wrapText="1"/>
    </xf>
    <xf numFmtId="2" fontId="19" fillId="6" borderId="1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9" fillId="0" borderId="2" xfId="0" applyFont="1" applyBorder="1" applyAlignment="1" applyProtection="1">
      <alignment horizontal="right"/>
      <protection locked="0"/>
    </xf>
    <xf numFmtId="164" fontId="17" fillId="3" borderId="13" xfId="0" applyNumberFormat="1" applyFont="1" applyFill="1" applyBorder="1" applyAlignment="1">
      <alignment horizontal="center" vertical="center" wrapText="1"/>
    </xf>
    <xf numFmtId="164" fontId="17" fillId="6" borderId="13" xfId="0" applyNumberFormat="1" applyFont="1" applyFill="1" applyBorder="1" applyAlignment="1">
      <alignment horizontal="center" vertical="center" wrapText="1"/>
    </xf>
    <xf numFmtId="164" fontId="17" fillId="2" borderId="13" xfId="0" applyNumberFormat="1" applyFont="1" applyFill="1" applyBorder="1" applyAlignment="1">
      <alignment horizontal="center" vertical="center" wrapText="1"/>
    </xf>
    <xf numFmtId="0" fontId="57" fillId="12" borderId="2" xfId="0" applyFont="1" applyFill="1" applyBorder="1"/>
    <xf numFmtId="1" fontId="19" fillId="12" borderId="18" xfId="0" applyNumberFormat="1" applyFont="1" applyFill="1" applyBorder="1" applyAlignment="1" applyProtection="1">
      <alignment vertical="center" wrapText="1"/>
      <protection locked="0"/>
    </xf>
    <xf numFmtId="0" fontId="57" fillId="9" borderId="2" xfId="0" applyFont="1" applyFill="1" applyBorder="1"/>
    <xf numFmtId="1" fontId="19" fillId="9" borderId="18" xfId="0" applyNumberFormat="1" applyFont="1" applyFill="1" applyBorder="1" applyAlignment="1" applyProtection="1">
      <alignment vertical="center" wrapText="1"/>
      <protection locked="0"/>
    </xf>
    <xf numFmtId="164" fontId="57" fillId="12" borderId="2" xfId="0" applyNumberFormat="1" applyFont="1" applyFill="1" applyBorder="1"/>
    <xf numFmtId="0" fontId="25" fillId="0" borderId="2" xfId="0" applyFont="1" applyBorder="1" applyAlignment="1" applyProtection="1">
      <alignment horizontal="left"/>
      <protection locked="0"/>
    </xf>
    <xf numFmtId="164" fontId="57" fillId="9" borderId="2" xfId="0" applyNumberFormat="1" applyFont="1" applyFill="1" applyBorder="1"/>
    <xf numFmtId="164" fontId="17" fillId="2" borderId="18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1" fillId="0" borderId="0" xfId="0" applyFont="1" applyAlignment="1">
      <alignment horizontal="center" wrapText="1"/>
    </xf>
    <xf numFmtId="0" fontId="11" fillId="0" borderId="0" xfId="0" applyFont="1"/>
    <xf numFmtId="0" fontId="15" fillId="0" borderId="0" xfId="0" applyFont="1"/>
    <xf numFmtId="0" fontId="0" fillId="0" borderId="0" xfId="0" applyAlignment="1">
      <alignment horizontal="left"/>
    </xf>
    <xf numFmtId="0" fontId="63" fillId="0" borderId="0" xfId="0" applyFont="1" applyAlignment="1">
      <alignment vertical="top"/>
    </xf>
    <xf numFmtId="0" fontId="63" fillId="0" borderId="0" xfId="0" applyFont="1" applyAlignment="1">
      <alignment horizontal="left" vertical="top" wrapText="1"/>
    </xf>
    <xf numFmtId="0" fontId="63" fillId="0" borderId="0" xfId="0" applyFont="1"/>
    <xf numFmtId="0" fontId="62" fillId="0" borderId="0" xfId="0" applyFont="1" applyAlignment="1">
      <alignment horizontal="left" vertical="top" wrapText="1"/>
    </xf>
    <xf numFmtId="0" fontId="38" fillId="0" borderId="0" xfId="0" applyFont="1" applyAlignment="1">
      <alignment horizontal="center" vertical="center"/>
    </xf>
    <xf numFmtId="0" fontId="14" fillId="0" borderId="5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7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11" fillId="0" borderId="0" xfId="0" applyFont="1" applyAlignment="1">
      <alignment horizontal="center" wrapText="1"/>
    </xf>
    <xf numFmtId="0" fontId="51" fillId="8" borderId="0" xfId="1" quotePrefix="1" applyFont="1" applyFill="1" applyAlignment="1" applyProtection="1">
      <alignment horizontal="left" vertical="center" wrapText="1"/>
    </xf>
    <xf numFmtId="0" fontId="51" fillId="8" borderId="0" xfId="1" quotePrefix="1" applyFont="1" applyFill="1" applyAlignment="1" applyProtection="1">
      <alignment horizontal="left" wrapText="1"/>
    </xf>
    <xf numFmtId="0" fontId="45" fillId="8" borderId="0" xfId="1" quotePrefix="1" applyFont="1" applyFill="1" applyAlignment="1" applyProtection="1">
      <alignment horizontal="left" wrapText="1"/>
    </xf>
    <xf numFmtId="0" fontId="55" fillId="5" borderId="0" xfId="1" quotePrefix="1" applyFont="1" applyFill="1" applyAlignment="1" applyProtection="1">
      <alignment horizontal="left" vertical="center" wrapText="1"/>
    </xf>
    <xf numFmtId="0" fontId="43" fillId="0" borderId="0" xfId="0" applyFont="1" applyAlignment="1">
      <alignment horizontal="center" vertical="top" wrapText="1"/>
    </xf>
    <xf numFmtId="0" fontId="51" fillId="6" borderId="0" xfId="1" quotePrefix="1" applyFont="1" applyFill="1" applyAlignment="1" applyProtection="1">
      <alignment horizontal="left" vertical="top" wrapText="1"/>
    </xf>
    <xf numFmtId="0" fontId="51" fillId="2" borderId="0" xfId="1" quotePrefix="1" applyFont="1" applyFill="1" applyAlignment="1" applyProtection="1">
      <alignment horizontal="left"/>
    </xf>
    <xf numFmtId="0" fontId="51" fillId="2" borderId="0" xfId="1" quotePrefix="1" applyFont="1" applyFill="1" applyAlignment="1" applyProtection="1">
      <alignment horizontal="left" wrapText="1"/>
    </xf>
    <xf numFmtId="0" fontId="45" fillId="2" borderId="0" xfId="1" quotePrefix="1" applyFont="1" applyFill="1" applyAlignment="1" applyProtection="1">
      <alignment horizontal="left" wrapText="1"/>
    </xf>
    <xf numFmtId="0" fontId="21" fillId="0" borderId="0" xfId="0" applyFont="1" applyAlignment="1">
      <alignment horizontal="center"/>
    </xf>
    <xf numFmtId="0" fontId="51" fillId="7" borderId="0" xfId="1" quotePrefix="1" applyFont="1" applyFill="1" applyAlignment="1" applyProtection="1">
      <alignment horizontal="left" vertical="center" wrapText="1"/>
    </xf>
    <xf numFmtId="0" fontId="51" fillId="7" borderId="0" xfId="1" quotePrefix="1" applyFont="1" applyFill="1" applyAlignment="1" applyProtection="1">
      <alignment horizontal="left"/>
    </xf>
    <xf numFmtId="0" fontId="51" fillId="7" borderId="0" xfId="1" quotePrefix="1" applyFont="1" applyFill="1" applyAlignment="1" applyProtection="1">
      <alignment horizontal="left" wrapText="1"/>
    </xf>
    <xf numFmtId="0" fontId="45" fillId="2" borderId="0" xfId="1" quotePrefix="1" applyFont="1" applyFill="1" applyAlignment="1" applyProtection="1">
      <alignment horizontal="left"/>
    </xf>
    <xf numFmtId="0" fontId="51" fillId="6" borderId="0" xfId="1" quotePrefix="1" applyFont="1" applyFill="1" applyAlignment="1" applyProtection="1">
      <alignment horizontal="left" vertical="center" wrapText="1"/>
    </xf>
    <xf numFmtId="0" fontId="51" fillId="6" borderId="0" xfId="1" quotePrefix="1" applyFont="1" applyFill="1" applyAlignment="1" applyProtection="1">
      <alignment horizontal="left" wrapText="1"/>
    </xf>
    <xf numFmtId="0" fontId="41" fillId="0" borderId="0" xfId="0" applyFont="1" applyAlignment="1">
      <alignment horizontal="center" vertical="center"/>
    </xf>
    <xf numFmtId="0" fontId="44" fillId="5" borderId="0" xfId="1" quotePrefix="1" applyFont="1" applyFill="1" applyAlignment="1" applyProtection="1">
      <alignment horizontal="center" vertical="center"/>
    </xf>
    <xf numFmtId="0" fontId="19" fillId="0" borderId="0" xfId="0" applyFont="1" applyAlignment="1">
      <alignment horizontal="center" vertical="top"/>
    </xf>
    <xf numFmtId="0" fontId="51" fillId="3" borderId="0" xfId="1" quotePrefix="1" applyFont="1" applyFill="1" applyAlignment="1" applyProtection="1">
      <alignment horizontal="left" vertical="center" wrapText="1"/>
    </xf>
    <xf numFmtId="0" fontId="51" fillId="3" borderId="0" xfId="1" quotePrefix="1" applyFont="1" applyFill="1" applyAlignment="1" applyProtection="1">
      <alignment horizontal="left" vertical="center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47" fillId="0" borderId="1" xfId="0" applyFont="1" applyBorder="1" applyAlignment="1" applyProtection="1">
      <alignment horizontal="center" vertical="center" wrapText="1"/>
      <protection locked="0"/>
    </xf>
    <xf numFmtId="0" fontId="47" fillId="0" borderId="3" xfId="0" applyFont="1" applyBorder="1" applyAlignment="1" applyProtection="1">
      <alignment horizontal="center" vertical="center" wrapText="1"/>
      <protection locked="0"/>
    </xf>
    <xf numFmtId="0" fontId="5" fillId="10" borderId="1" xfId="2" applyFont="1" applyBorder="1" applyAlignment="1" applyProtection="1">
      <alignment horizontal="center" vertical="center" wrapText="1"/>
      <protection locked="0"/>
    </xf>
    <xf numFmtId="0" fontId="5" fillId="10" borderId="3" xfId="2" applyFont="1" applyBorder="1" applyAlignment="1" applyProtection="1">
      <alignment horizontal="center" vertical="center" wrapText="1"/>
      <protection locked="0"/>
    </xf>
    <xf numFmtId="0" fontId="59" fillId="10" borderId="6" xfId="2" applyFont="1" applyBorder="1" applyAlignment="1" applyProtection="1">
      <alignment horizontal="center" vertical="center" wrapText="1"/>
      <protection locked="0"/>
    </xf>
    <xf numFmtId="0" fontId="59" fillId="10" borderId="14" xfId="2" applyFont="1" applyBorder="1" applyAlignment="1" applyProtection="1">
      <alignment horizontal="center" vertical="center" wrapText="1"/>
      <protection locked="0"/>
    </xf>
    <xf numFmtId="0" fontId="59" fillId="10" borderId="7" xfId="2" applyFont="1" applyBorder="1" applyAlignment="1" applyProtection="1">
      <alignment horizontal="center" vertical="center" wrapText="1"/>
      <protection locked="0"/>
    </xf>
    <xf numFmtId="0" fontId="59" fillId="10" borderId="9" xfId="2" applyFont="1" applyBorder="1" applyAlignment="1" applyProtection="1">
      <alignment horizontal="center" vertical="center" wrapText="1"/>
      <protection locked="0"/>
    </xf>
    <xf numFmtId="0" fontId="59" fillId="10" borderId="11" xfId="2" applyFont="1" applyBorder="1" applyAlignment="1" applyProtection="1">
      <alignment horizontal="center" vertical="center" wrapText="1"/>
      <protection locked="0"/>
    </xf>
    <xf numFmtId="0" fontId="59" fillId="10" borderId="13" xfId="2" applyFont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21" fillId="2" borderId="9" xfId="0" applyFont="1" applyFill="1" applyBorder="1" applyAlignment="1" applyProtection="1">
      <alignment horizontal="center" vertical="center" wrapText="1"/>
      <protection locked="0"/>
    </xf>
    <xf numFmtId="0" fontId="21" fillId="2" borderId="11" xfId="0" applyFont="1" applyFill="1" applyBorder="1" applyAlignment="1" applyProtection="1">
      <alignment horizontal="center" vertical="center" wrapText="1"/>
      <protection locked="0"/>
    </xf>
    <xf numFmtId="0" fontId="21" fillId="2" borderId="13" xfId="0" applyFont="1" applyFill="1" applyBorder="1" applyAlignment="1" applyProtection="1">
      <alignment horizontal="center" vertical="center" wrapText="1"/>
      <protection locked="0"/>
    </xf>
    <xf numFmtId="0" fontId="47" fillId="0" borderId="1" xfId="0" applyFont="1" applyBorder="1" applyAlignment="1" applyProtection="1">
      <alignment horizontal="center" vertical="center"/>
      <protection locked="0"/>
    </xf>
    <xf numFmtId="0" fontId="47" fillId="0" borderId="3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21" fillId="2" borderId="7" xfId="0" applyFont="1" applyFill="1" applyBorder="1" applyAlignment="1" applyProtection="1">
      <alignment horizontal="center" vertical="center" wrapText="1"/>
      <protection locked="0"/>
    </xf>
    <xf numFmtId="0" fontId="21" fillId="2" borderId="8" xfId="0" applyFont="1" applyFill="1" applyBorder="1" applyAlignment="1" applyProtection="1">
      <alignment horizontal="center" vertical="center" wrapText="1"/>
      <protection locked="0"/>
    </xf>
    <xf numFmtId="0" fontId="21" fillId="2" borderId="12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 applyProtection="1">
      <alignment horizontal="center"/>
      <protection locked="0"/>
    </xf>
    <xf numFmtId="0" fontId="25" fillId="0" borderId="3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left" wrapText="1"/>
      <protection locked="0"/>
    </xf>
    <xf numFmtId="0" fontId="29" fillId="0" borderId="19" xfId="0" applyFont="1" applyBorder="1" applyAlignment="1" applyProtection="1">
      <alignment horizontal="left"/>
      <protection locked="0"/>
    </xf>
    <xf numFmtId="0" fontId="29" fillId="0" borderId="5" xfId="0" applyFont="1" applyBorder="1" applyAlignment="1" applyProtection="1">
      <alignment horizontal="left"/>
      <protection locked="0"/>
    </xf>
    <xf numFmtId="0" fontId="29" fillId="0" borderId="24" xfId="0" applyFont="1" applyBorder="1" applyAlignment="1" applyProtection="1">
      <alignment horizontal="left"/>
      <protection locked="0"/>
    </xf>
    <xf numFmtId="0" fontId="46" fillId="5" borderId="0" xfId="1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/>
      <protection locked="0"/>
    </xf>
    <xf numFmtId="0" fontId="48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4" xfId="0" applyBorder="1" applyAlignment="1" applyProtection="1">
      <alignment horizontal="center"/>
      <protection locked="0"/>
    </xf>
    <xf numFmtId="0" fontId="21" fillId="0" borderId="7" xfId="0" applyFont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 applyProtection="1">
      <alignment horizontal="center" vertical="center" wrapText="1"/>
      <protection locked="0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0" fontId="46" fillId="5" borderId="0" xfId="1" applyFont="1" applyFill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19" fillId="0" borderId="7" xfId="0" applyFont="1" applyBorder="1" applyAlignment="1" applyProtection="1">
      <alignment horizontal="center" vertical="center" wrapText="1"/>
      <protection locked="0"/>
    </xf>
    <xf numFmtId="0" fontId="19" fillId="0" borderId="9" xfId="0" applyFont="1" applyBorder="1" applyAlignment="1" applyProtection="1">
      <alignment horizontal="center" vertical="center" wrapText="1"/>
      <protection locked="0"/>
    </xf>
    <xf numFmtId="0" fontId="19" fillId="0" borderId="11" xfId="0" applyFont="1" applyBorder="1" applyAlignment="1" applyProtection="1">
      <alignment horizontal="center" vertical="center" wrapText="1"/>
      <protection locked="0"/>
    </xf>
    <xf numFmtId="0" fontId="19" fillId="0" borderId="13" xfId="0" applyFont="1" applyBorder="1" applyAlignment="1" applyProtection="1">
      <alignment horizontal="center" vertical="center" wrapText="1"/>
      <protection locked="0"/>
    </xf>
    <xf numFmtId="0" fontId="35" fillId="0" borderId="9" xfId="0" applyFont="1" applyBorder="1" applyAlignment="1" applyProtection="1">
      <alignment horizontal="center" vertical="center" wrapText="1"/>
      <protection locked="0"/>
    </xf>
    <xf numFmtId="0" fontId="35" fillId="0" borderId="11" xfId="0" applyFont="1" applyBorder="1" applyAlignment="1" applyProtection="1">
      <alignment horizontal="center" vertical="center" wrapText="1"/>
      <protection locked="0"/>
    </xf>
    <xf numFmtId="0" fontId="35" fillId="0" borderId="13" xfId="0" applyFont="1" applyBorder="1" applyAlignment="1" applyProtection="1">
      <alignment horizontal="center" vertical="center" wrapText="1"/>
      <protection locked="0"/>
    </xf>
    <xf numFmtId="2" fontId="9" fillId="0" borderId="7" xfId="0" applyNumberFormat="1" applyFont="1" applyBorder="1" applyAlignment="1" applyProtection="1">
      <alignment horizontal="center" vertical="center" wrapText="1"/>
      <protection locked="0"/>
    </xf>
    <xf numFmtId="2" fontId="32" fillId="0" borderId="9" xfId="0" applyNumberFormat="1" applyFont="1" applyBorder="1" applyAlignment="1" applyProtection="1">
      <alignment horizontal="center" vertical="center" wrapText="1"/>
      <protection locked="0"/>
    </xf>
    <xf numFmtId="2" fontId="32" fillId="0" borderId="11" xfId="0" applyNumberFormat="1" applyFont="1" applyBorder="1" applyAlignment="1" applyProtection="1">
      <alignment horizontal="center" vertical="center" wrapText="1"/>
      <protection locked="0"/>
    </xf>
    <xf numFmtId="2" fontId="32" fillId="0" borderId="13" xfId="0" applyNumberFormat="1" applyFont="1" applyBorder="1" applyAlignment="1" applyProtection="1">
      <alignment horizontal="center" vertical="center" wrapText="1"/>
      <protection locked="0"/>
    </xf>
    <xf numFmtId="2" fontId="21" fillId="0" borderId="7" xfId="0" applyNumberFormat="1" applyFont="1" applyBorder="1" applyAlignment="1" applyProtection="1">
      <alignment horizontal="center" vertical="center" textRotation="90"/>
      <protection locked="0"/>
    </xf>
    <xf numFmtId="2" fontId="21" fillId="0" borderId="9" xfId="0" applyNumberFormat="1" applyFont="1" applyBorder="1" applyAlignment="1" applyProtection="1">
      <alignment horizontal="center" vertical="center" textRotation="90"/>
      <protection locked="0"/>
    </xf>
    <xf numFmtId="2" fontId="21" fillId="0" borderId="11" xfId="0" applyNumberFormat="1" applyFont="1" applyBorder="1" applyAlignment="1" applyProtection="1">
      <alignment horizontal="center" vertical="center" textRotation="90"/>
      <protection locked="0"/>
    </xf>
    <xf numFmtId="2" fontId="21" fillId="0" borderId="13" xfId="0" applyNumberFormat="1" applyFont="1" applyBorder="1" applyAlignment="1" applyProtection="1">
      <alignment horizontal="center" vertical="center" textRotation="90"/>
      <protection locked="0"/>
    </xf>
    <xf numFmtId="2" fontId="46" fillId="5" borderId="0" xfId="1" applyNumberFormat="1" applyFont="1" applyFill="1" applyAlignment="1" applyProtection="1">
      <alignment horizontal="center" vertical="center"/>
      <protection locked="0"/>
    </xf>
    <xf numFmtId="2" fontId="19" fillId="0" borderId="6" xfId="0" applyNumberFormat="1" applyFont="1" applyBorder="1" applyAlignment="1" applyProtection="1">
      <alignment horizontal="center" vertical="center" wrapText="1"/>
      <protection locked="0"/>
    </xf>
    <xf numFmtId="2" fontId="19" fillId="0" borderId="10" xfId="0" applyNumberFormat="1" applyFont="1" applyBorder="1" applyAlignment="1" applyProtection="1">
      <alignment horizontal="center" vertical="center" wrapText="1"/>
      <protection locked="0"/>
    </xf>
    <xf numFmtId="2" fontId="19" fillId="0" borderId="14" xfId="0" applyNumberFormat="1" applyFont="1" applyBorder="1" applyAlignment="1" applyProtection="1">
      <alignment horizontal="center" vertical="center" wrapText="1"/>
      <protection locked="0"/>
    </xf>
    <xf numFmtId="2" fontId="3" fillId="0" borderId="7" xfId="0" applyNumberFormat="1" applyFont="1" applyBorder="1" applyAlignment="1" applyProtection="1">
      <alignment horizontal="center" vertical="center" wrapText="1"/>
      <protection locked="0"/>
    </xf>
    <xf numFmtId="2" fontId="19" fillId="0" borderId="9" xfId="0" applyNumberFormat="1" applyFont="1" applyBorder="1" applyAlignment="1" applyProtection="1">
      <alignment horizontal="center" vertical="center" wrapText="1"/>
      <protection locked="0"/>
    </xf>
    <xf numFmtId="2" fontId="19" fillId="0" borderId="11" xfId="0" applyNumberFormat="1" applyFont="1" applyBorder="1" applyAlignment="1" applyProtection="1">
      <alignment horizontal="center" vertical="center" wrapText="1"/>
      <protection locked="0"/>
    </xf>
    <xf numFmtId="2" fontId="19" fillId="0" borderId="13" xfId="0" applyNumberFormat="1" applyFont="1" applyBorder="1" applyAlignment="1" applyProtection="1">
      <alignment horizontal="center" vertical="center" wrapText="1"/>
      <protection locked="0"/>
    </xf>
    <xf numFmtId="2" fontId="32" fillId="0" borderId="8" xfId="0" applyNumberFormat="1" applyFont="1" applyBorder="1" applyAlignment="1" applyProtection="1">
      <alignment horizontal="center" vertical="center" wrapText="1"/>
      <protection locked="0"/>
    </xf>
    <xf numFmtId="2" fontId="32" fillId="0" borderId="12" xfId="0" applyNumberFormat="1" applyFont="1" applyBorder="1" applyAlignment="1" applyProtection="1">
      <alignment horizontal="center" vertical="center" wrapText="1"/>
      <protection locked="0"/>
    </xf>
    <xf numFmtId="0" fontId="21" fillId="0" borderId="7" xfId="0" applyFont="1" applyBorder="1" applyAlignment="1" applyProtection="1">
      <alignment horizontal="center" vertical="center" textRotation="90"/>
      <protection locked="0"/>
    </xf>
    <xf numFmtId="0" fontId="21" fillId="0" borderId="9" xfId="0" applyFont="1" applyBorder="1" applyAlignment="1" applyProtection="1">
      <alignment horizontal="center" vertical="center" textRotation="90"/>
      <protection locked="0"/>
    </xf>
    <xf numFmtId="0" fontId="21" fillId="0" borderId="11" xfId="0" applyFont="1" applyBorder="1" applyAlignment="1" applyProtection="1">
      <alignment horizontal="center" vertical="center" textRotation="90"/>
      <protection locked="0"/>
    </xf>
    <xf numFmtId="0" fontId="21" fillId="0" borderId="13" xfId="0" applyFont="1" applyBorder="1" applyAlignment="1" applyProtection="1">
      <alignment horizontal="center" vertical="center" textRotation="90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wrapText="1"/>
      <protection locked="0"/>
    </xf>
    <xf numFmtId="0" fontId="20" fillId="0" borderId="0" xfId="0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0" fontId="25" fillId="0" borderId="19" xfId="0" applyFont="1" applyBorder="1" applyAlignment="1" applyProtection="1">
      <alignment horizontal="center"/>
      <protection locked="0"/>
    </xf>
    <xf numFmtId="0" fontId="25" fillId="0" borderId="5" xfId="0" applyFont="1" applyBorder="1" applyAlignment="1" applyProtection="1">
      <alignment horizontal="center"/>
      <protection locked="0"/>
    </xf>
    <xf numFmtId="0" fontId="25" fillId="0" borderId="24" xfId="0" applyFont="1" applyBorder="1" applyAlignment="1" applyProtection="1">
      <alignment horizontal="center"/>
      <protection locked="0"/>
    </xf>
    <xf numFmtId="0" fontId="29" fillId="0" borderId="19" xfId="0" applyFont="1" applyBorder="1" applyAlignment="1" applyProtection="1">
      <alignment horizontal="center"/>
      <protection locked="0"/>
    </xf>
    <xf numFmtId="0" fontId="29" fillId="0" borderId="5" xfId="0" applyFont="1" applyBorder="1" applyAlignment="1" applyProtection="1">
      <alignment horizontal="center"/>
      <protection locked="0"/>
    </xf>
    <xf numFmtId="0" fontId="29" fillId="0" borderId="24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 wrapText="1"/>
      <protection locked="0"/>
    </xf>
    <xf numFmtId="0" fontId="19" fillId="0" borderId="12" xfId="0" applyFont="1" applyBorder="1" applyAlignment="1" applyProtection="1">
      <alignment horizontal="center" vertical="center" wrapText="1"/>
      <protection locked="0"/>
    </xf>
    <xf numFmtId="0" fontId="21" fillId="2" borderId="18" xfId="0" applyFont="1" applyFill="1" applyBorder="1" applyAlignment="1" applyProtection="1">
      <alignment horizontal="center" vertical="center" textRotation="90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center" vertical="center" wrapText="1"/>
      <protection locked="0"/>
    </xf>
    <xf numFmtId="0" fontId="32" fillId="0" borderId="12" xfId="0" applyFont="1" applyBorder="1" applyAlignment="1" applyProtection="1">
      <alignment horizontal="center" vertical="center" wrapText="1"/>
      <protection locked="0"/>
    </xf>
    <xf numFmtId="0" fontId="32" fillId="0" borderId="13" xfId="0" applyFont="1" applyBorder="1" applyAlignment="1" applyProtection="1">
      <alignment horizontal="center" vertical="center" wrapText="1"/>
      <protection locked="0"/>
    </xf>
    <xf numFmtId="0" fontId="32" fillId="0" borderId="8" xfId="0" applyFont="1" applyBorder="1" applyAlignment="1" applyProtection="1">
      <alignment horizontal="center" vertical="center" wrapText="1"/>
      <protection locked="0"/>
    </xf>
    <xf numFmtId="0" fontId="32" fillId="0" borderId="11" xfId="0" applyFont="1" applyBorder="1" applyAlignment="1" applyProtection="1">
      <alignment horizontal="center" vertical="center" wrapText="1"/>
      <protection locked="0"/>
    </xf>
    <xf numFmtId="0" fontId="25" fillId="0" borderId="19" xfId="0" applyFont="1" applyBorder="1" applyAlignment="1" applyProtection="1">
      <alignment horizontal="left"/>
      <protection locked="0"/>
    </xf>
    <xf numFmtId="0" fontId="25" fillId="0" borderId="5" xfId="0" applyFont="1" applyBorder="1" applyAlignment="1" applyProtection="1">
      <alignment horizontal="left"/>
      <protection locked="0"/>
    </xf>
    <xf numFmtId="0" fontId="25" fillId="0" borderId="24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 wrapText="1"/>
      <protection locked="0"/>
    </xf>
    <xf numFmtId="0" fontId="19" fillId="0" borderId="21" xfId="0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35" fillId="0" borderId="18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21" fillId="2" borderId="7" xfId="0" applyFont="1" applyFill="1" applyBorder="1" applyAlignment="1" applyProtection="1">
      <alignment horizontal="center" vertical="center" textRotation="90"/>
      <protection locked="0"/>
    </xf>
    <xf numFmtId="0" fontId="21" fillId="2" borderId="9" xfId="0" applyFont="1" applyFill="1" applyBorder="1" applyAlignment="1" applyProtection="1">
      <alignment horizontal="center" vertical="center" textRotation="90"/>
      <protection locked="0"/>
    </xf>
    <xf numFmtId="0" fontId="21" fillId="2" borderId="21" xfId="0" applyFont="1" applyFill="1" applyBorder="1" applyAlignment="1" applyProtection="1">
      <alignment horizontal="center" vertical="center" textRotation="90"/>
      <protection locked="0"/>
    </xf>
    <xf numFmtId="0" fontId="21" fillId="2" borderId="22" xfId="0" applyFont="1" applyFill="1" applyBorder="1" applyAlignment="1" applyProtection="1">
      <alignment horizontal="center" vertical="center" textRotation="90"/>
      <protection locked="0"/>
    </xf>
    <xf numFmtId="0" fontId="21" fillId="2" borderId="11" xfId="0" applyFont="1" applyFill="1" applyBorder="1" applyAlignment="1" applyProtection="1">
      <alignment horizontal="center" vertical="center" textRotation="90"/>
      <protection locked="0"/>
    </xf>
    <xf numFmtId="0" fontId="21" fillId="2" borderId="13" xfId="0" applyFont="1" applyFill="1" applyBorder="1" applyAlignment="1" applyProtection="1">
      <alignment horizontal="center" vertical="center" textRotation="90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17" fillId="2" borderId="8" xfId="0" applyFont="1" applyFill="1" applyBorder="1" applyAlignment="1" applyProtection="1">
      <alignment horizontal="center" vertical="center" wrapText="1"/>
      <protection locked="0"/>
    </xf>
    <xf numFmtId="0" fontId="17" fillId="2" borderId="21" xfId="0" applyFont="1" applyFill="1" applyBorder="1" applyAlignment="1" applyProtection="1">
      <alignment horizontal="center" vertical="center" wrapText="1"/>
      <protection locked="0"/>
    </xf>
    <xf numFmtId="0" fontId="17" fillId="2" borderId="0" xfId="0" applyFont="1" applyFill="1" applyAlignment="1" applyProtection="1">
      <alignment horizontal="center" vertical="center" wrapText="1"/>
      <protection locked="0"/>
    </xf>
    <xf numFmtId="0" fontId="17" fillId="2" borderId="11" xfId="0" applyFont="1" applyFill="1" applyBorder="1" applyAlignment="1" applyProtection="1">
      <alignment horizontal="center" vertical="center" wrapText="1"/>
      <protection locked="0"/>
    </xf>
    <xf numFmtId="0" fontId="17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9" fillId="0" borderId="17" xfId="0" applyFont="1" applyBorder="1" applyAlignment="1" applyProtection="1">
      <alignment horizontal="center" vertical="center" wrapText="1"/>
      <protection locked="0"/>
    </xf>
    <xf numFmtId="0" fontId="19" fillId="0" borderId="16" xfId="0" applyFont="1" applyBorder="1" applyAlignment="1" applyProtection="1">
      <alignment horizontal="center" vertical="center" wrapText="1"/>
      <protection locked="0"/>
    </xf>
    <xf numFmtId="0" fontId="19" fillId="0" borderId="15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18" fillId="2" borderId="8" xfId="0" applyFont="1" applyFill="1" applyBorder="1" applyAlignment="1" applyProtection="1">
      <alignment horizontal="center" vertical="center" wrapText="1"/>
      <protection locked="0"/>
    </xf>
    <xf numFmtId="0" fontId="18" fillId="2" borderId="9" xfId="0" applyFont="1" applyFill="1" applyBorder="1" applyAlignment="1" applyProtection="1">
      <alignment horizontal="center" vertical="center" wrapText="1"/>
      <protection locked="0"/>
    </xf>
    <xf numFmtId="0" fontId="18" fillId="2" borderId="12" xfId="0" applyFont="1" applyFill="1" applyBorder="1" applyAlignment="1" applyProtection="1">
      <alignment horizontal="center" vertical="center" wrapText="1"/>
      <protection locked="0"/>
    </xf>
    <xf numFmtId="0" fontId="18" fillId="2" borderId="13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54" fillId="0" borderId="2" xfId="0" applyFont="1" applyBorder="1" applyAlignment="1" applyProtection="1">
      <alignment horizontal="left" vertical="top"/>
      <protection locked="0"/>
    </xf>
    <xf numFmtId="0" fontId="54" fillId="0" borderId="19" xfId="0" applyFont="1" applyBorder="1" applyAlignment="1" applyProtection="1">
      <alignment horizontal="left" vertical="top"/>
      <protection locked="0"/>
    </xf>
    <xf numFmtId="0" fontId="46" fillId="5" borderId="12" xfId="1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left" vertical="top" wrapText="1"/>
      <protection locked="0"/>
    </xf>
    <xf numFmtId="0" fontId="18" fillId="2" borderId="18" xfId="0" applyFont="1" applyFill="1" applyBorder="1" applyAlignment="1" applyProtection="1">
      <alignment horizontal="center" vertical="center" textRotation="90" wrapText="1"/>
      <protection locked="0"/>
    </xf>
    <xf numFmtId="0" fontId="19" fillId="0" borderId="15" xfId="0" applyFont="1" applyBorder="1" applyAlignment="1" applyProtection="1">
      <alignment horizontal="center" vertical="center"/>
      <protection locked="0"/>
    </xf>
    <xf numFmtId="0" fontId="19" fillId="0" borderId="16" xfId="0" applyFont="1" applyBorder="1" applyAlignment="1" applyProtection="1">
      <alignment horizontal="center" vertical="center"/>
      <protection locked="0"/>
    </xf>
    <xf numFmtId="0" fontId="18" fillId="2" borderId="8" xfId="0" applyFont="1" applyFill="1" applyBorder="1" applyAlignment="1" applyProtection="1">
      <alignment horizontal="center" vertical="center" textRotation="90" wrapText="1"/>
      <protection locked="0"/>
    </xf>
    <xf numFmtId="0" fontId="18" fillId="2" borderId="9" xfId="0" applyFont="1" applyFill="1" applyBorder="1" applyAlignment="1" applyProtection="1">
      <alignment horizontal="center" vertical="center" textRotation="90" wrapText="1"/>
      <protection locked="0"/>
    </xf>
    <xf numFmtId="0" fontId="18" fillId="2" borderId="12" xfId="0" applyFont="1" applyFill="1" applyBorder="1" applyAlignment="1" applyProtection="1">
      <alignment horizontal="center" vertical="center" textRotation="90" wrapText="1"/>
      <protection locked="0"/>
    </xf>
    <xf numFmtId="0" fontId="18" fillId="2" borderId="13" xfId="0" applyFont="1" applyFill="1" applyBorder="1" applyAlignment="1" applyProtection="1">
      <alignment horizontal="center" vertical="center" textRotation="90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0" fontId="29" fillId="0" borderId="2" xfId="0" applyFont="1" applyBorder="1" applyAlignment="1" applyProtection="1">
      <alignment horizontal="left"/>
      <protection locked="0"/>
    </xf>
    <xf numFmtId="0" fontId="57" fillId="0" borderId="2" xfId="0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57" fillId="0" borderId="3" xfId="0" applyFont="1" applyBorder="1" applyAlignment="1">
      <alignment horizontal="center"/>
    </xf>
    <xf numFmtId="0" fontId="29" fillId="0" borderId="1" xfId="0" applyFont="1" applyBorder="1" applyAlignment="1" applyProtection="1">
      <alignment horizontal="left"/>
      <protection locked="0"/>
    </xf>
    <xf numFmtId="0" fontId="29" fillId="0" borderId="3" xfId="0" applyFont="1" applyBorder="1" applyAlignment="1" applyProtection="1">
      <alignment horizontal="left"/>
      <protection locked="0"/>
    </xf>
    <xf numFmtId="0" fontId="35" fillId="0" borderId="0" xfId="0" applyFont="1" applyAlignment="1" applyProtection="1">
      <alignment horizontal="left"/>
      <protection locked="0"/>
    </xf>
    <xf numFmtId="0" fontId="35" fillId="0" borderId="0" xfId="0" applyFont="1" applyAlignment="1" applyProtection="1">
      <alignment horizontal="left" wrapText="1"/>
      <protection locked="0"/>
    </xf>
  </cellXfs>
  <cellStyles count="3">
    <cellStyle name="20% — акцент4" xfId="2" builtinId="42"/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СОЦИАЛЬНЫЕ ОТНОШЕНИЯ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'СК-1'!$B$35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'СК-1'!$D$32:$F$32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'СК-1'!$D$35:$F$35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33.333333333333336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45-48CA-A906-10EC2EC57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0970544"/>
        <c:axId val="790915104"/>
        <c:axId val="0"/>
      </c:bar3DChart>
      <c:catAx>
        <c:axId val="7909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0915104"/>
        <c:crosses val="autoZero"/>
        <c:auto val="1"/>
        <c:lblAlgn val="ctr"/>
        <c:lblOffset val="100"/>
        <c:noMultiLvlLbl val="0"/>
      </c:catAx>
      <c:valAx>
        <c:axId val="79091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09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paperSize="9" orientation="portrait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СЕНСОРНЫЕ ЭТАЛОНЫ </a:t>
            </a:r>
          </a:p>
          <a:p>
            <a:pPr>
              <a:defRPr sz="1100"/>
            </a:pPr>
            <a:r>
              <a:rPr lang="ru-RU" sz="1100"/>
              <a:t>И ПОЗНАВАТЕЛЬНЫЕ ДЕЙСТВИЯ</a:t>
            </a:r>
          </a:p>
          <a:p>
            <a:pPr>
              <a:defRPr sz="1100"/>
            </a:pPr>
            <a:r>
              <a:rPr lang="ru-RU" sz="11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'ПР-1'!$B$35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'ПР-1'!$D$33:$F$33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'ПР-1'!$D$35:$F$35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40-4137-9D6D-7011F3FFF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5228144"/>
        <c:axId val="795228504"/>
        <c:axId val="0"/>
      </c:bar3DChart>
      <c:catAx>
        <c:axId val="79522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5228504"/>
        <c:crosses val="autoZero"/>
        <c:auto val="1"/>
        <c:lblAlgn val="ctr"/>
        <c:lblOffset val="100"/>
        <c:noMultiLvlLbl val="0"/>
      </c:catAx>
      <c:valAx>
        <c:axId val="795228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5228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СЕНСОРНЫЕ ЭТАЛОНЫ </a:t>
            </a:r>
          </a:p>
          <a:p>
            <a:pPr>
              <a:defRPr sz="1100"/>
            </a:pPr>
            <a:r>
              <a:rPr lang="ru-RU" sz="1100"/>
              <a:t>И ПОЗНАВАТЕЛЬНЫЕ ДЕЙСТВИЯ</a:t>
            </a:r>
          </a:p>
          <a:p>
            <a:pPr>
              <a:defRPr sz="1100"/>
            </a:pPr>
            <a:r>
              <a:rPr lang="ru-RU" sz="11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'ПР-1'!$B$40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'ПР-1'!$D$38:$F$38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'ПР-1'!$D$40:$F$40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13-4EEB-A6E4-46CE98514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06788016"/>
        <c:axId val="706783336"/>
        <c:axId val="0"/>
      </c:bar3DChart>
      <c:catAx>
        <c:axId val="70678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06783336"/>
        <c:crosses val="autoZero"/>
        <c:auto val="1"/>
        <c:lblAlgn val="ctr"/>
        <c:lblOffset val="100"/>
        <c:noMultiLvlLbl val="0"/>
      </c:catAx>
      <c:valAx>
        <c:axId val="706783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06788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МАТЕМАТИЧЕСКИЕ ПРЕДСТАВЛЕНИЯ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'ПР-2'!$B$35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'ПР-2'!$D$33:$F$33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'ПР-2'!$D$35:$F$35</c:f>
              <c:numCache>
                <c:formatCode>0.0</c:formatCode>
                <c:ptCount val="3"/>
                <c:pt idx="0">
                  <c:v>0</c:v>
                </c:pt>
                <c:pt idx="1">
                  <c:v>66.666666666666671</c:v>
                </c:pt>
                <c:pt idx="2">
                  <c:v>33.333333333333336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F6-43D8-967F-320CF56DE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8383864"/>
        <c:axId val="788380984"/>
        <c:axId val="0"/>
      </c:bar3DChart>
      <c:catAx>
        <c:axId val="788383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8380984"/>
        <c:crosses val="autoZero"/>
        <c:auto val="1"/>
        <c:lblAlgn val="ctr"/>
        <c:lblOffset val="100"/>
        <c:noMultiLvlLbl val="0"/>
      </c:catAx>
      <c:valAx>
        <c:axId val="78838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8383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МАТЕМАТИЧЕСКИЕ ПРЕДСТАВЛЕНИЯ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'ПР-2'!$B$40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'ПР-2'!$D$38:$F$38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'ПР-2'!$D$40:$F$40</c:f>
              <c:numCache>
                <c:formatCode>0.0</c:formatCode>
                <c:ptCount val="3"/>
                <c:pt idx="0">
                  <c:v>33.333333333333336</c:v>
                </c:pt>
                <c:pt idx="1">
                  <c:v>66.666666666666671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F6-43D8-967F-320CF56DE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8383864"/>
        <c:axId val="788380984"/>
        <c:axId val="0"/>
      </c:bar3DChart>
      <c:catAx>
        <c:axId val="788383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8380984"/>
        <c:crosses val="autoZero"/>
        <c:auto val="1"/>
        <c:lblAlgn val="ctr"/>
        <c:lblOffset val="100"/>
        <c:noMultiLvlLbl val="0"/>
      </c:catAx>
      <c:valAx>
        <c:axId val="78838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8383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ОКРУЖАЮЩИЙ МИР. ПРИРОДА.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'ПР-3'!$B$35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'ПР-3'!$D$33:$F$33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'ПР-3'!$D$35:$F$35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47-4417-A45E-ED0C255CE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12518840"/>
        <c:axId val="712517760"/>
        <c:axId val="0"/>
      </c:bar3DChart>
      <c:catAx>
        <c:axId val="712518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12517760"/>
        <c:crosses val="autoZero"/>
        <c:auto val="1"/>
        <c:lblAlgn val="ctr"/>
        <c:lblOffset val="100"/>
        <c:noMultiLvlLbl val="0"/>
      </c:catAx>
      <c:valAx>
        <c:axId val="71251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12518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ОКРУЖАЮЩИЙ МИР. ПРИРОДА.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'ПР-3'!$B$40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'ПР-3'!$D$38:$F$38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'ПР-3'!$D$40:$F$40</c:f>
              <c:numCache>
                <c:formatCode>0.0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DA-43D8-B051-480D199A8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5222384"/>
        <c:axId val="480708760"/>
        <c:axId val="0"/>
      </c:bar3DChart>
      <c:catAx>
        <c:axId val="7952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480708760"/>
        <c:crosses val="autoZero"/>
        <c:auto val="1"/>
        <c:lblAlgn val="ctr"/>
        <c:lblOffset val="100"/>
        <c:noMultiLvlLbl val="0"/>
      </c:catAx>
      <c:valAx>
        <c:axId val="480708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5222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ПР'!$B$5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ПР'!$C$4:$F$4</c:f>
              <c:strCach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ср.ур.</c:v>
                </c:pt>
              </c:strCache>
            </c:strRef>
          </c:cat>
          <c:val>
            <c:numRef>
              <c:f>'ИТОГ ПР'!$C$5:$F$5</c:f>
              <c:numCache>
                <c:formatCode>0.00</c:formatCode>
                <c:ptCount val="4"/>
                <c:pt idx="0">
                  <c:v>0.91666666666666663</c:v>
                </c:pt>
                <c:pt idx="1">
                  <c:v>2.4666666666666668</c:v>
                </c:pt>
                <c:pt idx="2">
                  <c:v>0.95238095238095233</c:v>
                </c:pt>
                <c:pt idx="3">
                  <c:v>1.4452380952380952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B9-4E74-9925-2218469A6AE1}"/>
            </c:ext>
          </c:extLst>
        </c:ser>
        <c:ser>
          <c:idx val="1"/>
          <c:order val="1"/>
          <c:tx>
            <c:strRef>
              <c:f>'ИТОГ ПР'!$B$6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ПР'!$C$4:$F$4</c:f>
              <c:strCach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ср.ур.</c:v>
                </c:pt>
              </c:strCache>
            </c:strRef>
          </c:cat>
          <c:val>
            <c:numRef>
              <c:f>'ИТОГ ПР'!$C$6:$F$6</c:f>
              <c:numCache>
                <c:formatCode>0.00</c:formatCode>
                <c:ptCount val="4"/>
                <c:pt idx="0">
                  <c:v>1.25</c:v>
                </c:pt>
                <c:pt idx="1">
                  <c:v>3.4666666666666672</c:v>
                </c:pt>
                <c:pt idx="2">
                  <c:v>1.2857142857142858</c:v>
                </c:pt>
                <c:pt idx="3">
                  <c:v>2.0007936507936508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B9-4E74-9925-2218469A6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42611616"/>
        <c:axId val="742629616"/>
        <c:axId val="0"/>
      </c:bar3DChart>
      <c:catAx>
        <c:axId val="74261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42629616"/>
        <c:crosses val="autoZero"/>
        <c:auto val="1"/>
        <c:lblAlgn val="ctr"/>
        <c:lblOffset val="100"/>
        <c:noMultiLvlLbl val="0"/>
      </c:catAx>
      <c:valAx>
        <c:axId val="74262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42611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РАЗВИТИЕ СЛОВАРЯ</a:t>
            </a:r>
          </a:p>
          <a:p>
            <a:pPr>
              <a:defRPr/>
            </a:pPr>
            <a:r>
              <a:rPr lang="ru-RU"/>
              <a:t>(начало года)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'РР-1'!$C$36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'РР-1'!$E$34:$G$34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'РР-1'!$E$36:$G$36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66.666666666666671</c:v>
                </c:pt>
                <c:pt idx="2">
                  <c:v>33.333333333333336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CB-47B5-B86B-7B4AAE258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1160520"/>
        <c:axId val="781165560"/>
        <c:axId val="0"/>
      </c:bar3DChart>
      <c:catAx>
        <c:axId val="781160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1165560"/>
        <c:crosses val="autoZero"/>
        <c:auto val="1"/>
        <c:lblAlgn val="ctr"/>
        <c:lblOffset val="100"/>
        <c:noMultiLvlLbl val="0"/>
      </c:catAx>
      <c:valAx>
        <c:axId val="781165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1160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РАЗВИТИЕ СЛОВАРЯ</a:t>
            </a:r>
          </a:p>
          <a:p>
            <a:pPr>
              <a:defRPr/>
            </a:pPr>
            <a:r>
              <a:rPr lang="ru-RU"/>
              <a:t>(конец года)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'РР-1'!$C$41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'РР-1'!$E$39:$G$39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'РР-1'!$E$41:$G$41</c:f>
              <c:numCache>
                <c:formatCode>0.0</c:formatCode>
                <c:ptCount val="3"/>
                <c:pt idx="0">
                  <c:v>33.333333333333336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02-42B4-AD8B-F85E97509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5444480"/>
        <c:axId val="790958304"/>
        <c:axId val="0"/>
      </c:bar3DChart>
      <c:catAx>
        <c:axId val="60544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0958304"/>
        <c:crosses val="autoZero"/>
        <c:auto val="1"/>
        <c:lblAlgn val="ctr"/>
        <c:lblOffset val="100"/>
        <c:noMultiLvlLbl val="0"/>
      </c:catAx>
      <c:valAx>
        <c:axId val="790958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0544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ЗВУКОВАЯ КУЛЬТУРА РЕЧИ</a:t>
            </a:r>
          </a:p>
          <a:p>
            <a:pPr>
              <a:defRPr/>
            </a:pPr>
            <a:r>
              <a:rPr lang="ru-RU"/>
              <a:t>(начало года)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'РР-1'!$L$36:$N$36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'РР-1'!$P$34:$R$34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'РР-1'!$P$36:$R$36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66.666666666666671</c:v>
                </c:pt>
                <c:pt idx="2">
                  <c:v>33.333333333333336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17-443C-BBA0-32DD0747D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1160520"/>
        <c:axId val="781165560"/>
        <c:axId val="0"/>
      </c:bar3DChart>
      <c:catAx>
        <c:axId val="781160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1165560"/>
        <c:crosses val="autoZero"/>
        <c:auto val="1"/>
        <c:lblAlgn val="ctr"/>
        <c:lblOffset val="100"/>
        <c:noMultiLvlLbl val="0"/>
      </c:catAx>
      <c:valAx>
        <c:axId val="781165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1160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СОЦИАЛЬНЫЕ ОТНОШЕНИЯ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'СК-1'!$B$41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'СК-1'!$D$38:$F$38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'СК-1'!$D$41:$F$41</c:f>
              <c:numCache>
                <c:formatCode>0.0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98-46C4-9E18-B49E894EA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0942824"/>
        <c:axId val="790951464"/>
        <c:axId val="0"/>
      </c:bar3DChart>
      <c:catAx>
        <c:axId val="790942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0951464"/>
        <c:crosses val="autoZero"/>
        <c:auto val="1"/>
        <c:lblAlgn val="ctr"/>
        <c:lblOffset val="100"/>
        <c:noMultiLvlLbl val="0"/>
      </c:catAx>
      <c:valAx>
        <c:axId val="79095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0942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ЗВУКОВАЯ КУЛЬТУРА РЕЧИ</a:t>
            </a:r>
          </a:p>
          <a:p>
            <a:pPr>
              <a:defRPr/>
            </a:pPr>
            <a:r>
              <a:rPr lang="ru-RU"/>
              <a:t>(конец года)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'РР-1'!$L$41:$N$41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'РР-1'!$P$39:$R$39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'РР-1'!$P$41:$R$41</c:f>
              <c:numCache>
                <c:formatCode>0.0</c:formatCode>
                <c:ptCount val="3"/>
                <c:pt idx="0">
                  <c:v>33.333333333333336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10-4830-8121-F6CF8F851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5444480"/>
        <c:axId val="790958304"/>
        <c:axId val="0"/>
      </c:bar3DChart>
      <c:catAx>
        <c:axId val="60544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0958304"/>
        <c:crosses val="autoZero"/>
        <c:auto val="1"/>
        <c:lblAlgn val="ctr"/>
        <c:lblOffset val="100"/>
        <c:noMultiLvlLbl val="0"/>
      </c:catAx>
      <c:valAx>
        <c:axId val="790958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0544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СОВЕРШЕНСТВОВАНИЕ </a:t>
            </a:r>
          </a:p>
          <a:p>
            <a:pPr>
              <a:defRPr sz="1200"/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ГРАММАТИЧЕСКОГО СТРОЯ РЕЧИ</a:t>
            </a:r>
            <a:endParaRPr lang="en-US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 sz="1200"/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'РР-2'!$B$35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'РР-2'!$D$33:$F$33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'РР-2'!$D$35:$F$35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3C-41F9-9891-9B3BC994A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0947504"/>
        <c:axId val="790916544"/>
        <c:axId val="0"/>
      </c:bar3DChart>
      <c:catAx>
        <c:axId val="79094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0916544"/>
        <c:crosses val="autoZero"/>
        <c:auto val="1"/>
        <c:lblAlgn val="ctr"/>
        <c:lblOffset val="100"/>
        <c:noMultiLvlLbl val="0"/>
      </c:catAx>
      <c:valAx>
        <c:axId val="79091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0947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СОВЕРШЕНСТВОВАНИЕ </a:t>
            </a:r>
          </a:p>
          <a:p>
            <a:pPr>
              <a:defRPr sz="1200"/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ГРАММАТИЧЕСКОГО СТРОЯ РЕЧИ</a:t>
            </a:r>
            <a:endParaRPr lang="en-US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 sz="1200"/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'РР-2'!$B$40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'РР-2'!$D$38:$F$38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'РР-2'!$D$40:$F$40</c:f>
              <c:numCache>
                <c:formatCode>0.0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A3-43ED-9BB1-C7C86EEDB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8374864"/>
        <c:axId val="712517400"/>
        <c:axId val="0"/>
      </c:bar3DChart>
      <c:catAx>
        <c:axId val="788374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2517400"/>
        <c:crosses val="autoZero"/>
        <c:auto val="1"/>
        <c:lblAlgn val="ctr"/>
        <c:lblOffset val="100"/>
        <c:noMultiLvlLbl val="0"/>
      </c:catAx>
      <c:valAx>
        <c:axId val="712517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88374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РАЗВИТИЕ СВЯЗНОЙ РЕЧИ </a:t>
            </a:r>
          </a:p>
          <a:p>
            <a:pPr>
              <a:defRPr/>
            </a:pPr>
            <a:r>
              <a:rPr lang="ru-RU"/>
              <a:t>И РЕЧЕВОГО ОБЩЕНИЯ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'РР-3'!$B$36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'РР-3'!$D$34:$F$34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'РР-3'!$D$36:$F$36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2A-42AE-9FAC-E22EB2EC2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44200"/>
        <c:axId val="955636640"/>
        <c:axId val="0"/>
      </c:bar3DChart>
      <c:catAx>
        <c:axId val="955644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36640"/>
        <c:crosses val="autoZero"/>
        <c:auto val="1"/>
        <c:lblAlgn val="ctr"/>
        <c:lblOffset val="100"/>
        <c:noMultiLvlLbl val="0"/>
      </c:catAx>
      <c:valAx>
        <c:axId val="95563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44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РАЗВИТИЕ СВЯЗНОЙ РЕЧИ </a:t>
            </a:r>
          </a:p>
          <a:p>
            <a:pPr>
              <a:defRPr/>
            </a:pPr>
            <a:r>
              <a:rPr lang="ru-RU"/>
              <a:t>И РЕЧЕВОГО ОБЩЕНИЯ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'РР-3'!$B$41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'РР-3'!$D$39:$F$39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'РР-3'!$D$41:$F$41</c:f>
              <c:numCache>
                <c:formatCode>0.0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7D-4D0D-A878-A7C346EF5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39160"/>
        <c:axId val="955640240"/>
        <c:axId val="0"/>
      </c:bar3DChart>
      <c:catAx>
        <c:axId val="955639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40240"/>
        <c:crosses val="autoZero"/>
        <c:auto val="1"/>
        <c:lblAlgn val="ctr"/>
        <c:lblOffset val="100"/>
        <c:noMultiLvlLbl val="0"/>
      </c:catAx>
      <c:valAx>
        <c:axId val="95564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39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ba-RU" sz="1200"/>
              <a:t>ЗВУКОВАЯ КУЛЬТУРА РЕЧИ. ПОДГОТОВКА К ОБУЧЕНИЮ ГРАМОТЕ</a:t>
            </a:r>
          </a:p>
          <a:p>
            <a:pPr>
              <a:defRPr sz="1200"/>
            </a:pPr>
            <a:r>
              <a:rPr lang="ba-RU" sz="1200"/>
              <a:t>(начало года)</a:t>
            </a:r>
            <a:endParaRPr lang="ru-RU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'РР-4'!$C$35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'РР-4'!$E$33:$G$33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'РР-4'!$E$35:$G$35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100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67-4E5D-AF94-E303F72B1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84880"/>
        <c:axId val="955685960"/>
        <c:axId val="0"/>
      </c:bar3DChart>
      <c:catAx>
        <c:axId val="955684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5960"/>
        <c:crosses val="autoZero"/>
        <c:auto val="1"/>
        <c:lblAlgn val="ctr"/>
        <c:lblOffset val="100"/>
        <c:noMultiLvlLbl val="0"/>
      </c:catAx>
      <c:valAx>
        <c:axId val="955685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4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ba-RU" sz="1200"/>
              <a:t>ЗВУКОВАЯ КУЛЬТУРА РЕЧИ. ПОДГОТОВКА К ОБУЧЕНИЮ ГРАМОТЕ</a:t>
            </a:r>
          </a:p>
          <a:p>
            <a:pPr>
              <a:defRPr sz="1200"/>
            </a:pPr>
            <a:r>
              <a:rPr lang="ba-RU" sz="1200"/>
              <a:t>(конец года)</a:t>
            </a:r>
            <a:endParaRPr lang="ru-RU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'РР-4'!$C$40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'РР-4'!$E$38:$G$38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'РР-4'!$E$40:$G$40</c:f>
              <c:numCache>
                <c:formatCode>0.0</c:formatCode>
                <c:ptCount val="3"/>
                <c:pt idx="0">
                  <c:v>66.666666666666671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F8-4BE8-AB0B-F8298126F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90280"/>
        <c:axId val="955687400"/>
        <c:axId val="0"/>
      </c:bar3DChart>
      <c:catAx>
        <c:axId val="95569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7400"/>
        <c:crosses val="autoZero"/>
        <c:auto val="1"/>
        <c:lblAlgn val="ctr"/>
        <c:lblOffset val="100"/>
        <c:noMultiLvlLbl val="0"/>
      </c:catAx>
      <c:valAx>
        <c:axId val="955687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9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ba-RU" sz="1200"/>
              <a:t>ИНТЕРЕС К ХУДОЖЕСТВЕННОЙ ЛИТЕРАТУРЕ</a:t>
            </a:r>
          </a:p>
          <a:p>
            <a:pPr>
              <a:defRPr sz="1200"/>
            </a:pPr>
            <a:r>
              <a:rPr lang="ba-RU" sz="1200"/>
              <a:t>(начало года)</a:t>
            </a:r>
            <a:endParaRPr lang="ru-RU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'РР-4'!$J$35:$L$35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'РР-4'!$N$33:$P$33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'РР-4'!$N$35:$P$35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100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67-4E5D-AF94-E303F72B1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84880"/>
        <c:axId val="955685960"/>
        <c:axId val="0"/>
      </c:bar3DChart>
      <c:catAx>
        <c:axId val="955684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5960"/>
        <c:crosses val="autoZero"/>
        <c:auto val="1"/>
        <c:lblAlgn val="ctr"/>
        <c:lblOffset val="100"/>
        <c:noMultiLvlLbl val="0"/>
      </c:catAx>
      <c:valAx>
        <c:axId val="955685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4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ba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ИНТЕРЕС К ХУДОЖЕСТВЕННОЙ ЛИТЕРАТУРЕ</a:t>
            </a:r>
          </a:p>
          <a:p>
            <a:pPr>
              <a:defRPr sz="1200"/>
            </a:pPr>
            <a:r>
              <a:rPr lang="ba-RU" sz="1200"/>
              <a:t>(конец года)</a:t>
            </a:r>
            <a:endParaRPr lang="ru-RU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'РР-4'!$J$40:$L$40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'РР-4'!$N$38:$P$38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'РР-4'!$N$40:$P$40</c:f>
              <c:numCache>
                <c:formatCode>0.0</c:formatCode>
                <c:ptCount val="3"/>
                <c:pt idx="0">
                  <c:v>50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F8-4BE8-AB0B-F8298126F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90280"/>
        <c:axId val="955687400"/>
        <c:axId val="0"/>
      </c:bar3DChart>
      <c:catAx>
        <c:axId val="95569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7400"/>
        <c:crosses val="autoZero"/>
        <c:auto val="1"/>
        <c:lblAlgn val="ctr"/>
        <c:lblOffset val="100"/>
        <c:noMultiLvlLbl val="0"/>
      </c:catAx>
      <c:valAx>
        <c:axId val="955687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9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РР'!$A$6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РР'!$B$5:$H$5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ср.ур.</c:v>
                </c:pt>
              </c:strCache>
            </c:strRef>
          </c:cat>
          <c:val>
            <c:numRef>
              <c:f>'ИТОГ РР'!$B$6:$H$6</c:f>
              <c:numCache>
                <c:formatCode>0.00</c:formatCode>
                <c:ptCount val="7"/>
                <c:pt idx="0">
                  <c:v>1.0138888888888888</c:v>
                </c:pt>
                <c:pt idx="1">
                  <c:v>0.34375</c:v>
                </c:pt>
                <c:pt idx="2">
                  <c:v>1</c:v>
                </c:pt>
                <c:pt idx="3">
                  <c:v>1.1111111111111109</c:v>
                </c:pt>
                <c:pt idx="4">
                  <c:v>3</c:v>
                </c:pt>
                <c:pt idx="5">
                  <c:v>3</c:v>
                </c:pt>
                <c:pt idx="6">
                  <c:v>1.29375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E-437B-A95D-B4BEE4711D78}"/>
            </c:ext>
          </c:extLst>
        </c:ser>
        <c:ser>
          <c:idx val="1"/>
          <c:order val="1"/>
          <c:tx>
            <c:strRef>
              <c:f>'ИТОГ РР'!$A$7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РР'!$B$5:$H$5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ср.ур.</c:v>
                </c:pt>
              </c:strCache>
            </c:strRef>
          </c:cat>
          <c:val>
            <c:numRef>
              <c:f>'ИТОГ РР'!$B$7:$H$7</c:f>
              <c:numCache>
                <c:formatCode>0.00</c:formatCode>
                <c:ptCount val="7"/>
                <c:pt idx="0">
                  <c:v>0.44791666666666669</c:v>
                </c:pt>
                <c:pt idx="1">
                  <c:v>0.44791666666666669</c:v>
                </c:pt>
                <c:pt idx="2">
                  <c:v>1.3333333333333333</c:v>
                </c:pt>
                <c:pt idx="3">
                  <c:v>1.3333333333333333</c:v>
                </c:pt>
                <c:pt idx="4">
                  <c:v>4</c:v>
                </c:pt>
                <c:pt idx="5">
                  <c:v>4.083333333333333</c:v>
                </c:pt>
                <c:pt idx="6">
                  <c:v>1.5291666666666666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E-437B-A95D-B4BEE4711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67960"/>
        <c:axId val="955666160"/>
        <c:axId val="0"/>
      </c:bar3DChart>
      <c:catAx>
        <c:axId val="955667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66160"/>
        <c:crosses val="autoZero"/>
        <c:auto val="1"/>
        <c:lblAlgn val="ctr"/>
        <c:lblOffset val="100"/>
        <c:noMultiLvlLbl val="0"/>
      </c:catAx>
      <c:valAx>
        <c:axId val="95566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67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ОСНОВЫ ГРАЖДАНСТВЕННОСТИИ ПАТРИОТИЗМА</a:t>
            </a:r>
          </a:p>
          <a:p>
            <a:pPr>
              <a:defRPr/>
            </a:pPr>
            <a:r>
              <a:rPr lang="ru-RU"/>
              <a:t>(конец года)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'СК-1'!$G$35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'СК-1'!$I$32:$K$33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'СК-1'!$I$35:$K$35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FE-4939-A4A8-8EE9F4EA9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2552176"/>
        <c:axId val="592552536"/>
        <c:axId val="0"/>
      </c:bar3DChart>
      <c:catAx>
        <c:axId val="59255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92552536"/>
        <c:crosses val="autoZero"/>
        <c:auto val="1"/>
        <c:lblAlgn val="ctr"/>
        <c:lblOffset val="100"/>
        <c:noMultiLvlLbl val="0"/>
      </c:catAx>
      <c:valAx>
        <c:axId val="592552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9255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ПРИОБЩЕНИЕ К ИСКУССТВУ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'ХЭ-1'!$D$36:$F$36</c:f>
              <c:numCache>
                <c:formatCode>0.00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50-4309-A2A3-3FED0FA2A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81640"/>
        <c:axId val="955689560"/>
        <c:axId val="0"/>
      </c:bar3DChart>
      <c:catAx>
        <c:axId val="95568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9560"/>
        <c:crosses val="autoZero"/>
        <c:auto val="1"/>
        <c:lblAlgn val="ctr"/>
        <c:lblOffset val="100"/>
        <c:noMultiLvlLbl val="0"/>
      </c:catAx>
      <c:valAx>
        <c:axId val="955689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1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ПРИОБЩЕНИЕ К ИСКУССТВУ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'ХЭ-1'!$B$41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'ХЭ-1'!$D$39:$F$39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'ХЭ-1'!$D$41:$F$41</c:f>
              <c:numCache>
                <c:formatCode>0.00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66-4DF3-90FD-172E25EDE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82000"/>
        <c:axId val="955680200"/>
        <c:axId val="0"/>
      </c:bar3DChart>
      <c:catAx>
        <c:axId val="95568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0200"/>
        <c:crosses val="autoZero"/>
        <c:auto val="1"/>
        <c:lblAlgn val="ctr"/>
        <c:lblOffset val="100"/>
        <c:noMultiLvlLbl val="0"/>
      </c:catAx>
      <c:valAx>
        <c:axId val="955680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ИЗОБРАЗИТЕЛЬНАЯ</a:t>
            </a:r>
            <a:r>
              <a:rPr lang="ru-RU" baseline="0"/>
              <a:t> ДЕЯТЕЛЬНОСТЬ</a:t>
            </a:r>
            <a:endParaRPr lang="ru-RU"/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'ХЭ-1'!$M$36:$O$36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'ХЭ-1'!$Q$34:$S$34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'ХЭ-1'!$Q$36:$S$36</c:f>
              <c:numCache>
                <c:formatCode>0.00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3E-43A2-A068-DB45AFA8F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81640"/>
        <c:axId val="955689560"/>
        <c:axId val="0"/>
      </c:bar3DChart>
      <c:catAx>
        <c:axId val="95568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9560"/>
        <c:crosses val="autoZero"/>
        <c:auto val="1"/>
        <c:lblAlgn val="ctr"/>
        <c:lblOffset val="100"/>
        <c:noMultiLvlLbl val="0"/>
      </c:catAx>
      <c:valAx>
        <c:axId val="955689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1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ИЗОБРАЗИТЕЛЬНАЯ ДЕЯТЕЛЬНОСТЬ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'ХЭ-1'!$M$41:$O$41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'ХЭ-1'!$Q$39:$S$39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'ХЭ-1'!$Q$41:$S$41</c:f>
              <c:numCache>
                <c:formatCode>0.00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34-4BBB-9F82-8B4050EA7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82000"/>
        <c:axId val="955680200"/>
        <c:axId val="0"/>
      </c:bar3DChart>
      <c:catAx>
        <c:axId val="95568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0200"/>
        <c:crosses val="autoZero"/>
        <c:auto val="1"/>
        <c:lblAlgn val="ctr"/>
        <c:lblOffset val="100"/>
        <c:noMultiLvlLbl val="0"/>
      </c:catAx>
      <c:valAx>
        <c:axId val="955680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КОНСТРУКТИВНАЯ ДЕЯТЕЛЬНОСТЬ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'ХЭ-2'!$C$35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'ХЭ-2'!$E$33:$G$33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'ХЭ-2'!$E$35:$G$35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98-47EB-8450-CC1C18A2E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1163400"/>
        <c:axId val="781165200"/>
        <c:axId val="0"/>
      </c:bar3DChart>
      <c:catAx>
        <c:axId val="781163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1165200"/>
        <c:crosses val="autoZero"/>
        <c:auto val="1"/>
        <c:lblAlgn val="ctr"/>
        <c:lblOffset val="100"/>
        <c:noMultiLvlLbl val="0"/>
      </c:catAx>
      <c:valAx>
        <c:axId val="78116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1163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КОНСТРУКТИВНАЯ ДЕЯТЕЛЬНОСТЬ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'ХЭ-2'!$C$40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'ХЭ-2'!$E$38:$G$38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'ХЭ-2'!$E$40:$G$40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74-472A-B548-F4CF35C07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1154760"/>
        <c:axId val="781157640"/>
        <c:axId val="0"/>
      </c:bar3DChart>
      <c:catAx>
        <c:axId val="781154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1157640"/>
        <c:crosses val="autoZero"/>
        <c:auto val="1"/>
        <c:lblAlgn val="ctr"/>
        <c:lblOffset val="100"/>
        <c:noMultiLvlLbl val="0"/>
      </c:catAx>
      <c:valAx>
        <c:axId val="781157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1154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МУЗЫКАЛЬНАЯ  ДЕЯТЕЛЬНОСТЬ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'ХЭ-3'!$C$35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'ХЭ-3'!$E$33:$G$33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'ХЭ-3'!$E$35:$G$35</c:f>
              <c:numCache>
                <c:formatCode>0.00</c:formatCode>
                <c:ptCount val="3"/>
                <c:pt idx="0">
                  <c:v>0</c:v>
                </c:pt>
                <c:pt idx="1">
                  <c:v>66.666666666666671</c:v>
                </c:pt>
                <c:pt idx="2">
                  <c:v>33.333333333333336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BD-4674-BF07-F619AB592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5207984"/>
        <c:axId val="795211224"/>
        <c:axId val="0"/>
      </c:bar3DChart>
      <c:catAx>
        <c:axId val="79520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5211224"/>
        <c:crosses val="autoZero"/>
        <c:auto val="1"/>
        <c:lblAlgn val="ctr"/>
        <c:lblOffset val="100"/>
        <c:noMultiLvlLbl val="0"/>
      </c:catAx>
      <c:valAx>
        <c:axId val="795211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520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МУЗЫКАЛЬНАЯ  ДЕЯТЕЛЬНОСТЬ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'ХЭ-3'!$C$40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'ХЭ-3'!$E$38:$G$38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'ХЭ-3'!$E$40:$G$40</c:f>
              <c:numCache>
                <c:formatCode>0.00</c:formatCode>
                <c:ptCount val="3"/>
                <c:pt idx="0">
                  <c:v>66.666666666666671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F6-4257-84F6-738F68228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42608376"/>
        <c:axId val="742612696"/>
        <c:axId val="0"/>
      </c:bar3DChart>
      <c:catAx>
        <c:axId val="742608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42612696"/>
        <c:crosses val="autoZero"/>
        <c:auto val="1"/>
        <c:lblAlgn val="ctr"/>
        <c:lblOffset val="100"/>
        <c:noMultiLvlLbl val="0"/>
      </c:catAx>
      <c:valAx>
        <c:axId val="742612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42608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ТЕАТРАЛИЗОВАННАЯ ДЕЯТЕЛЬНОСТЬ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'ХЭ-4'!$B$36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'ХЭ-4'!$D$34:$F$34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'ХЭ-4'!$D$36:$F$36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F0-42DD-9687-3BE5B6AD0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5458880"/>
        <c:axId val="605462840"/>
        <c:axId val="0"/>
      </c:bar3DChart>
      <c:catAx>
        <c:axId val="60545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5462840"/>
        <c:crosses val="autoZero"/>
        <c:auto val="1"/>
        <c:lblAlgn val="ctr"/>
        <c:lblOffset val="100"/>
        <c:noMultiLvlLbl val="0"/>
      </c:catAx>
      <c:valAx>
        <c:axId val="605462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5458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ТЕАТРАЛИЗОВАННАЯ ДЕЯТЕЛЬНОСТЬ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'ХЭ-4'!$B$40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'ХЭ-4'!$D$38:$F$38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'ХЭ-4'!$D$40:$F$40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6-4139-8E3A-BBB1F173A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44920"/>
        <c:axId val="955643480"/>
        <c:axId val="0"/>
      </c:bar3DChart>
      <c:catAx>
        <c:axId val="955644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5643480"/>
        <c:crosses val="autoZero"/>
        <c:auto val="1"/>
        <c:lblAlgn val="ctr"/>
        <c:lblOffset val="100"/>
        <c:noMultiLvlLbl val="0"/>
      </c:catAx>
      <c:valAx>
        <c:axId val="95564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5644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ОСНОВЫ ГРАЖДАНСТВЕННОСТИ И ПАТРИОТИЗМА</a:t>
            </a:r>
          </a:p>
          <a:p>
            <a:pPr>
              <a:defRPr/>
            </a:pPr>
            <a:r>
              <a:rPr lang="ru-RU"/>
              <a:t>(начало года)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'СК-1'!$G$41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'СК-1'!$I$38:$K$39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'СК-1'!$I$41:$K$41</c:f>
              <c:numCache>
                <c:formatCode>0.0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6-440C-BD0C-B447F1178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2551816"/>
        <c:axId val="592526616"/>
        <c:axId val="0"/>
      </c:bar3DChart>
      <c:catAx>
        <c:axId val="592551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92526616"/>
        <c:crosses val="autoZero"/>
        <c:auto val="1"/>
        <c:lblAlgn val="ctr"/>
        <c:lblOffset val="100"/>
        <c:noMultiLvlLbl val="0"/>
      </c:catAx>
      <c:valAx>
        <c:axId val="592526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92551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КУЛЬТУРНО-ДОСУГОВАЯ ДЕЯТЕЛЬНОСТЬ (начало года)</a:t>
            </a:r>
          </a:p>
        </c:rich>
      </c:tx>
      <c:layout>
        <c:manualLayout>
          <c:xMode val="edge"/>
          <c:yMode val="edge"/>
          <c:x val="0.1350973315835520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'ХЭ-4'!$H$36:$J$36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'ХЭ-4'!$L$34:$N$34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'ХЭ-4'!$L$36:$N$36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B8-4C26-92A9-24ABC922C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5223104"/>
        <c:axId val="795221304"/>
        <c:axId val="0"/>
      </c:bar3DChart>
      <c:catAx>
        <c:axId val="79522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5221304"/>
        <c:crosses val="autoZero"/>
        <c:auto val="1"/>
        <c:lblAlgn val="ctr"/>
        <c:lblOffset val="100"/>
        <c:noMultiLvlLbl val="0"/>
      </c:catAx>
      <c:valAx>
        <c:axId val="795221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5223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КУЛЬТУРНО-ДОСУГОВАЯ ДЕЯТЕЛЬНОСТЬ</a:t>
            </a:r>
          </a:p>
          <a:p>
            <a:pPr>
              <a:defRPr/>
            </a:pPr>
            <a:r>
              <a:rPr lang="ru-RU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'ХЭ-4'!$H$40:$J$40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'ХЭ-4'!$L$38:$N$38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'ХЭ-4'!$L$40:$N$40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8-48D5-92B6-40E636FB9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42613416"/>
        <c:axId val="742616656"/>
        <c:axId val="0"/>
      </c:bar3DChart>
      <c:catAx>
        <c:axId val="74261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2616656"/>
        <c:crosses val="autoZero"/>
        <c:auto val="1"/>
        <c:lblAlgn val="ctr"/>
        <c:lblOffset val="100"/>
        <c:noMultiLvlLbl val="0"/>
      </c:catAx>
      <c:valAx>
        <c:axId val="74261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261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ХЭ'!$A$6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ХЭ'!$B$5:$H$5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ср.ур.</c:v>
                </c:pt>
              </c:strCache>
            </c:strRef>
          </c:cat>
          <c:val>
            <c:numRef>
              <c:f>'ИТОГ ХЭ'!$B$6:$H$6</c:f>
              <c:numCache>
                <c:formatCode>0.00</c:formatCode>
                <c:ptCount val="7"/>
                <c:pt idx="0">
                  <c:v>0.91666666666666663</c:v>
                </c:pt>
                <c:pt idx="1">
                  <c:v>0.99999999999999989</c:v>
                </c:pt>
                <c:pt idx="2">
                  <c:v>0</c:v>
                </c:pt>
                <c:pt idx="3">
                  <c:v>2.6666666666666665</c:v>
                </c:pt>
                <c:pt idx="4">
                  <c:v>0</c:v>
                </c:pt>
                <c:pt idx="5">
                  <c:v>0</c:v>
                </c:pt>
                <c:pt idx="6">
                  <c:v>0.76388888888888884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B3-4FE3-B054-EA27AC2C8919}"/>
            </c:ext>
          </c:extLst>
        </c:ser>
        <c:ser>
          <c:idx val="1"/>
          <c:order val="1"/>
          <c:tx>
            <c:strRef>
              <c:f>'ИТОГ ХЭ'!$A$7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ХЭ'!$B$5:$H$5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ср.ур.</c:v>
                </c:pt>
              </c:strCache>
            </c:strRef>
          </c:cat>
          <c:val>
            <c:numRef>
              <c:f>'ИТОГ ХЭ'!$B$7:$H$7</c:f>
              <c:numCache>
                <c:formatCode>0.00</c:formatCode>
                <c:ptCount val="7"/>
                <c:pt idx="0">
                  <c:v>1.25</c:v>
                </c:pt>
                <c:pt idx="1">
                  <c:v>1.3333333333333333</c:v>
                </c:pt>
                <c:pt idx="2">
                  <c:v>0</c:v>
                </c:pt>
                <c:pt idx="3">
                  <c:v>3.666666666666667</c:v>
                </c:pt>
                <c:pt idx="4">
                  <c:v>0</c:v>
                </c:pt>
                <c:pt idx="5">
                  <c:v>0</c:v>
                </c:pt>
                <c:pt idx="6">
                  <c:v>1.0416666666666667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B3-4FE3-B054-EA27AC2C8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85580392"/>
        <c:axId val="1685579672"/>
        <c:axId val="0"/>
      </c:bar3DChart>
      <c:catAx>
        <c:axId val="1685580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85579672"/>
        <c:crosses val="autoZero"/>
        <c:auto val="1"/>
        <c:lblAlgn val="ctr"/>
        <c:lblOffset val="100"/>
        <c:noMultiLvlLbl val="0"/>
      </c:catAx>
      <c:valAx>
        <c:axId val="1685579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85580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 baseline="0">
                <a:solidFill>
                  <a:sysClr val="windowText" lastClr="000000"/>
                </a:solidFill>
              </a:rPr>
              <a:t>НАПРАВЛЕНИЕ 2</a:t>
            </a:r>
            <a:endParaRPr lang="ru-RU" sz="1200">
              <a:solidFill>
                <a:sysClr val="windowText" lastClr="000000"/>
              </a:solidFill>
            </a:endParaRPr>
          </a:p>
          <a:p>
            <a:pPr>
              <a:defRPr sz="1200"/>
            </a:pPr>
            <a:r>
              <a:rPr lang="ru-RU" sz="1200">
                <a:solidFill>
                  <a:sysClr val="windowText" lastClr="000000"/>
                </a:solidFill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6842027773459994E-2"/>
          <c:y val="0.15028351142961172"/>
          <c:w val="0.92578040335663481"/>
          <c:h val="0.7026984546987082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ФР!$B$37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ФР!$D$34:$F$34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ФР!$D$37:$F$37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33.333333333333336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7D-48FD-B43C-12C4BA9B0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42006440"/>
        <c:axId val="642006080"/>
        <c:axId val="0"/>
      </c:bar3DChart>
      <c:catAx>
        <c:axId val="64200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6080"/>
        <c:crosses val="autoZero"/>
        <c:auto val="1"/>
        <c:lblAlgn val="ctr"/>
        <c:lblOffset val="100"/>
        <c:noMultiLvlLbl val="0"/>
      </c:catAx>
      <c:valAx>
        <c:axId val="64200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6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НАПРАВЛЕНИЕ 2</a:t>
            </a:r>
          </a:p>
          <a:p>
            <a:pPr>
              <a:defRPr sz="1200"/>
            </a:pPr>
            <a:r>
              <a:rPr lang="ru-RU" sz="12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ФР!$B$44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ФР!$D$41:$F$41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ФР!$D$44:$F$44</c:f>
              <c:numCache>
                <c:formatCode>0.0</c:formatCode>
                <c:ptCount val="3"/>
                <c:pt idx="0">
                  <c:v>0</c:v>
                </c:pt>
                <c:pt idx="1">
                  <c:v>66.666666666666671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F9-4BDB-9F70-69E8806B2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42006800"/>
        <c:axId val="642002120"/>
        <c:axId val="0"/>
      </c:bar3DChart>
      <c:catAx>
        <c:axId val="64200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2120"/>
        <c:crosses val="autoZero"/>
        <c:auto val="1"/>
        <c:lblAlgn val="ctr"/>
        <c:lblOffset val="100"/>
        <c:noMultiLvlLbl val="0"/>
      </c:catAx>
      <c:valAx>
        <c:axId val="642002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6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НАПРАВЛЕНИЕ 1</a:t>
            </a:r>
          </a:p>
          <a:p>
            <a:pPr>
              <a:defRPr sz="1200"/>
            </a:pPr>
            <a:r>
              <a:rPr lang="ru-RU" sz="1200"/>
              <a:t>(начало года)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ФР!$B$37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ФР!$D$34:$F$34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ФР!$D$37:$F$37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33.333333333333336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6C-441A-8792-C85A2E65F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2246200"/>
        <c:axId val="592248000"/>
        <c:axId val="0"/>
      </c:bar3DChart>
      <c:catAx>
        <c:axId val="592246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92248000"/>
        <c:crosses val="autoZero"/>
        <c:auto val="1"/>
        <c:lblAlgn val="ctr"/>
        <c:lblOffset val="100"/>
        <c:noMultiLvlLbl val="0"/>
      </c:catAx>
      <c:valAx>
        <c:axId val="592248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92246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НАПРАВЛЕНИЕ 1</a:t>
            </a:r>
          </a:p>
          <a:p>
            <a:pPr>
              <a:defRPr sz="1200"/>
            </a:pPr>
            <a:r>
              <a:rPr lang="ru-RU" sz="1200"/>
              <a:t>(конец года)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ФР!$B$44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ФР!$D$41:$F$41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ФР!$D$44:$F$44</c:f>
              <c:numCache>
                <c:formatCode>0.0</c:formatCode>
                <c:ptCount val="3"/>
                <c:pt idx="0">
                  <c:v>0</c:v>
                </c:pt>
                <c:pt idx="1">
                  <c:v>66.666666666666671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37-427F-8D14-399919FDF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2526976"/>
        <c:axId val="592544616"/>
        <c:axId val="0"/>
      </c:bar3DChart>
      <c:catAx>
        <c:axId val="59252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92544616"/>
        <c:crosses val="autoZero"/>
        <c:auto val="1"/>
        <c:lblAlgn val="ctr"/>
        <c:lblOffset val="100"/>
        <c:noMultiLvlLbl val="0"/>
      </c:catAx>
      <c:valAx>
        <c:axId val="592544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92526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ФР'!$B$6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ФР'!$C$5:$E$5</c:f>
              <c:strCache>
                <c:ptCount val="3"/>
                <c:pt idx="0">
                  <c:v>1</c:v>
                </c:pt>
                <c:pt idx="1">
                  <c:v>2</c:v>
                </c:pt>
                <c:pt idx="2">
                  <c:v>ср.ур.</c:v>
                </c:pt>
              </c:strCache>
            </c:strRef>
          </c:cat>
          <c:val>
            <c:numRef>
              <c:f>'ИТОГ ФР'!$C$6:$E$6</c:f>
              <c:numCache>
                <c:formatCode>0.00</c:formatCode>
                <c:ptCount val="3"/>
                <c:pt idx="0">
                  <c:v>1.5</c:v>
                </c:pt>
                <c:pt idx="1">
                  <c:v>1.6666666666666667</c:v>
                </c:pt>
                <c:pt idx="2">
                  <c:v>1.5833333333333335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8A-4306-B47C-B7709D85E727}"/>
            </c:ext>
          </c:extLst>
        </c:ser>
        <c:ser>
          <c:idx val="1"/>
          <c:order val="1"/>
          <c:tx>
            <c:strRef>
              <c:f>'ИТОГ ФР'!$B$7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ФР'!$C$5:$E$5</c:f>
              <c:strCache>
                <c:ptCount val="3"/>
                <c:pt idx="0">
                  <c:v>1</c:v>
                </c:pt>
                <c:pt idx="1">
                  <c:v>2</c:v>
                </c:pt>
                <c:pt idx="2">
                  <c:v>ср.ур.</c:v>
                </c:pt>
              </c:strCache>
            </c:strRef>
          </c:cat>
          <c:val>
            <c:numRef>
              <c:f>'ИТОГ ФР'!$C$7:$E$7</c:f>
              <c:numCache>
                <c:formatCode>0.00</c:formatCode>
                <c:ptCount val="3"/>
                <c:pt idx="0">
                  <c:v>2.2500000000000004</c:v>
                </c:pt>
                <c:pt idx="1">
                  <c:v>2.3333333333333335</c:v>
                </c:pt>
                <c:pt idx="2">
                  <c:v>2.291666666666667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8A-4306-B47C-B7709D85E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31071640"/>
        <c:axId val="631069840"/>
        <c:axId val="0"/>
      </c:bar3DChart>
      <c:catAx>
        <c:axId val="63107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31069840"/>
        <c:crosses val="autoZero"/>
        <c:auto val="1"/>
        <c:lblAlgn val="ctr"/>
        <c:lblOffset val="100"/>
        <c:noMultiLvlLbl val="0"/>
      </c:catAx>
      <c:valAx>
        <c:axId val="63106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31071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'ИТОГОВАЯ ПО ОО'!$B$6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ysClr val="windowText" lastClr="000000"/>
              </a:solidFill>
            </a:ln>
            <a:effectLst/>
            <a:sp3d>
              <a:contourClr>
                <a:sysClr val="windowText" lastClr="000000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B3C8-427C-A8D9-C9A122341276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3C8-427C-A8D9-C9A12234127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3C8-427C-A8D9-C9A122341276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B3C8-427C-A8D9-C9A122341276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  <a:ln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3C8-427C-A8D9-C9A12234127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B3C8-427C-A8D9-C9A122341276}"/>
              </c:ext>
            </c:extLst>
          </c:dPt>
          <c:cat>
            <c:strRef>
              <c:f>'ИТОГОВАЯ ПО ОО'!$C$5:$H$5</c:f>
              <c:strCache>
                <c:ptCount val="6"/>
                <c:pt idx="0">
                  <c:v>СК</c:v>
                </c:pt>
                <c:pt idx="1">
                  <c:v>ПР</c:v>
                </c:pt>
                <c:pt idx="2">
                  <c:v>РР</c:v>
                </c:pt>
                <c:pt idx="3">
                  <c:v>ХЭР</c:v>
                </c:pt>
                <c:pt idx="4">
                  <c:v>ФР</c:v>
                </c:pt>
                <c:pt idx="5">
                  <c:v>ср.ур.</c:v>
                </c:pt>
              </c:strCache>
            </c:strRef>
          </c:cat>
          <c:val>
            <c:numRef>
              <c:f>'ИТОГОВАЯ ПО ОО'!$C$6:$H$6</c:f>
              <c:numCache>
                <c:formatCode>0.00</c:formatCode>
                <c:ptCount val="6"/>
                <c:pt idx="0">
                  <c:v>0.91468253968253954</c:v>
                </c:pt>
                <c:pt idx="1">
                  <c:v>1.4452380952380952</c:v>
                </c:pt>
                <c:pt idx="2">
                  <c:v>1.29375</c:v>
                </c:pt>
                <c:pt idx="3">
                  <c:v>0.76388888888888884</c:v>
                </c:pt>
                <c:pt idx="4">
                  <c:v>1.5833333333333335</c:v>
                </c:pt>
                <c:pt idx="5">
                  <c:v>1.2001785714285718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8E-4F27-AA11-AEA99C73E864}"/>
            </c:ext>
          </c:extLst>
        </c:ser>
        <c:ser>
          <c:idx val="1"/>
          <c:order val="1"/>
          <c:tx>
            <c:strRef>
              <c:f>'ИТОГОВАЯ ПО ОО'!$B$7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ysClr val="windowText" lastClr="000000"/>
              </a:solidFill>
            </a:ln>
            <a:effectLst/>
            <a:sp3d>
              <a:contourClr>
                <a:sysClr val="windowText" lastClr="000000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B3C8-427C-A8D9-C9A122341276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B3C8-427C-A8D9-C9A122341276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3C8-427C-A8D9-C9A122341276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  <a:ln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B3C8-427C-A8D9-C9A12234127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  <a:effectLst/>
              <a:sp3d>
                <a:contourClr>
                  <a:sysClr val="windowText" lastClr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3C8-427C-A8D9-C9A122341276}"/>
              </c:ext>
            </c:extLst>
          </c:dPt>
          <c:cat>
            <c:strRef>
              <c:f>'ИТОГОВАЯ ПО ОО'!$C$5:$H$5</c:f>
              <c:strCache>
                <c:ptCount val="6"/>
                <c:pt idx="0">
                  <c:v>СК</c:v>
                </c:pt>
                <c:pt idx="1">
                  <c:v>ПР</c:v>
                </c:pt>
                <c:pt idx="2">
                  <c:v>РР</c:v>
                </c:pt>
                <c:pt idx="3">
                  <c:v>ХЭР</c:v>
                </c:pt>
                <c:pt idx="4">
                  <c:v>ФР</c:v>
                </c:pt>
                <c:pt idx="5">
                  <c:v>ср.ур.</c:v>
                </c:pt>
              </c:strCache>
            </c:strRef>
          </c:cat>
          <c:val>
            <c:numRef>
              <c:f>'ИТОГОВАЯ ПО ОО'!$C$7:$H$7</c:f>
              <c:numCache>
                <c:formatCode>0.00</c:formatCode>
                <c:ptCount val="6"/>
                <c:pt idx="0">
                  <c:v>1.3055555555555554</c:v>
                </c:pt>
                <c:pt idx="1">
                  <c:v>2.0007936507936508</c:v>
                </c:pt>
                <c:pt idx="2">
                  <c:v>1.5291666666666666</c:v>
                </c:pt>
                <c:pt idx="3">
                  <c:v>1.0416666666666667</c:v>
                </c:pt>
                <c:pt idx="4">
                  <c:v>2.291666666666667</c:v>
                </c:pt>
                <c:pt idx="5">
                  <c:v>1.6337698412698416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8E-4F27-AA11-AEA99C73E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0930584"/>
        <c:axId val="790931304"/>
        <c:axId val="0"/>
      </c:bar3DChart>
      <c:catAx>
        <c:axId val="790930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0931304"/>
        <c:crosses val="autoZero"/>
        <c:auto val="1"/>
        <c:lblAlgn val="ctr"/>
        <c:lblOffset val="100"/>
        <c:noMultiLvlLbl val="0"/>
      </c:catAx>
      <c:valAx>
        <c:axId val="790931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0930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ТРУДОВОЕ ВОСПИТАНИЕ 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'СК-2'!$B$34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'СК-2'!$D$32:$F$32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'СК-2'!$D$34:$F$34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38-401E-8583-0A64CFB5C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42631416"/>
        <c:axId val="742630336"/>
        <c:axId val="0"/>
      </c:bar3DChart>
      <c:catAx>
        <c:axId val="742631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42630336"/>
        <c:crosses val="autoZero"/>
        <c:auto val="1"/>
        <c:lblAlgn val="ctr"/>
        <c:lblOffset val="100"/>
        <c:noMultiLvlLbl val="0"/>
      </c:catAx>
      <c:valAx>
        <c:axId val="74263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42631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ТРУДОВОЕ ВОСПИТАНИЕ 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'СК-2'!$B$38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'СК-2'!$D$36:$F$36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'СК-2'!$D$38:$F$38</c:f>
              <c:numCache>
                <c:formatCode>0.0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0B-424A-8406-0A4235CB5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42636816"/>
        <c:axId val="742635376"/>
        <c:axId val="0"/>
      </c:bar3DChart>
      <c:catAx>
        <c:axId val="74263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42635376"/>
        <c:crosses val="autoZero"/>
        <c:auto val="1"/>
        <c:lblAlgn val="ctr"/>
        <c:lblOffset val="100"/>
        <c:noMultiLvlLbl val="0"/>
      </c:catAx>
      <c:valAx>
        <c:axId val="742635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4263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ФОРМИРОВАНИЕ ОСНОВ </a:t>
            </a:r>
          </a:p>
          <a:p>
            <a:pPr>
              <a:defRPr/>
            </a:pPr>
            <a:r>
              <a:rPr lang="ru-RU"/>
              <a:t>БЕЗОПАСНОСНОГО ПОВЕДЕНИЯ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'СК-2'!$K$34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'СК-2'!$O$32:$Q$32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'СК-2'!$O$34:$Q$34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100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E9-42BE-A68E-D59AE7147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42618816"/>
        <c:axId val="742619176"/>
        <c:axId val="0"/>
      </c:bar3DChart>
      <c:catAx>
        <c:axId val="74261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42619176"/>
        <c:crosses val="autoZero"/>
        <c:auto val="1"/>
        <c:lblAlgn val="ctr"/>
        <c:lblOffset val="100"/>
        <c:noMultiLvlLbl val="0"/>
      </c:catAx>
      <c:valAx>
        <c:axId val="742619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42618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ФОРМИРОВАНИЕ ОСНОВ </a:t>
            </a:r>
          </a:p>
          <a:p>
            <a:pPr>
              <a:defRPr sz="1200"/>
            </a:pPr>
            <a:r>
              <a:rPr lang="ru-RU" sz="1200"/>
              <a:t>БЕЗОПАСНОСОГО ПОВЕДЕНИЯ</a:t>
            </a:r>
          </a:p>
          <a:p>
            <a:pPr>
              <a:defRPr sz="1200"/>
            </a:pPr>
            <a:r>
              <a:rPr lang="ru-RU" sz="12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'СК-2'!$K$38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'СК-2'!$O$36:$Q$36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'СК-2'!$O$38:$Q$38</c:f>
              <c:numCache>
                <c:formatCode>0.0</c:formatCode>
                <c:ptCount val="3"/>
                <c:pt idx="0">
                  <c:v>0</c:v>
                </c:pt>
                <c:pt idx="1">
                  <c:v>100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D7-470A-A6BE-4F0236243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1168440"/>
        <c:axId val="781159800"/>
        <c:axId val="0"/>
      </c:bar3DChart>
      <c:catAx>
        <c:axId val="781168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1159800"/>
        <c:crosses val="autoZero"/>
        <c:auto val="1"/>
        <c:lblAlgn val="ctr"/>
        <c:lblOffset val="100"/>
        <c:noMultiLvlLbl val="0"/>
      </c:catAx>
      <c:valAx>
        <c:axId val="781159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1168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СК'!$B$5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СК'!$C$4:$G$4</c:f>
              <c:strCach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ср.ур.</c:v>
                </c:pt>
              </c:strCache>
            </c:strRef>
          </c:cat>
          <c:val>
            <c:numRef>
              <c:f>'ИТОГ СК'!$C$5:$G$5</c:f>
              <c:numCache>
                <c:formatCode>0.00</c:formatCode>
                <c:ptCount val="5"/>
                <c:pt idx="0">
                  <c:v>0.7142857142857143</c:v>
                </c:pt>
                <c:pt idx="1">
                  <c:v>0.77777777777777768</c:v>
                </c:pt>
                <c:pt idx="2">
                  <c:v>1.3333333333333333</c:v>
                </c:pt>
                <c:pt idx="3">
                  <c:v>0.83333333333333326</c:v>
                </c:pt>
                <c:pt idx="4">
                  <c:v>0.91468253968253954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85-4B0A-B16B-D797DD5A5FB1}"/>
            </c:ext>
          </c:extLst>
        </c:ser>
        <c:ser>
          <c:idx val="1"/>
          <c:order val="1"/>
          <c:tx>
            <c:strRef>
              <c:f>'ИТОГ СК'!$B$6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СК'!$C$4:$G$4</c:f>
              <c:strCach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ср.ур.</c:v>
                </c:pt>
              </c:strCache>
            </c:strRef>
          </c:cat>
          <c:val>
            <c:numRef>
              <c:f>'ИТОГ СК'!$C$6:$G$6</c:f>
              <c:numCache>
                <c:formatCode>0.00</c:formatCode>
                <c:ptCount val="5"/>
                <c:pt idx="0">
                  <c:v>1.1111111111111109</c:v>
                </c:pt>
                <c:pt idx="1">
                  <c:v>1.1111111111111109</c:v>
                </c:pt>
                <c:pt idx="2">
                  <c:v>1.8333333333333333</c:v>
                </c:pt>
                <c:pt idx="3">
                  <c:v>1.1666666666666665</c:v>
                </c:pt>
                <c:pt idx="4">
                  <c:v>1.3055555555555554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85-4B0A-B16B-D797DD5A5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1500448"/>
        <c:axId val="601500808"/>
        <c:axId val="0"/>
      </c:bar3DChart>
      <c:catAx>
        <c:axId val="60150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01500808"/>
        <c:crosses val="autoZero"/>
        <c:auto val="1"/>
        <c:lblAlgn val="ctr"/>
        <c:lblOffset val="100"/>
        <c:noMultiLvlLbl val="0"/>
      </c:catAx>
      <c:valAx>
        <c:axId val="601500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01500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image" Target="../media/image17.png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image" Target="../media/image18.png"/><Relationship Id="rId6" Type="http://schemas.openxmlformats.org/officeDocument/2006/relationships/image" Target="../media/image19.png"/><Relationship Id="rId5" Type="http://schemas.openxmlformats.org/officeDocument/2006/relationships/chart" Target="../charts/chart33.xml"/><Relationship Id="rId4" Type="http://schemas.openxmlformats.org/officeDocument/2006/relationships/chart" Target="../charts/chart32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image" Target="../media/image20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5" Type="http://schemas.openxmlformats.org/officeDocument/2006/relationships/image" Target="../media/image22.png"/><Relationship Id="rId4" Type="http://schemas.openxmlformats.org/officeDocument/2006/relationships/chart" Target="../charts/chart4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svg"/><Relationship Id="rId1" Type="http://schemas.openxmlformats.org/officeDocument/2006/relationships/image" Target="../media/image6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image" Target="../media/image24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8.png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228599</xdr:colOff>
      <xdr:row>11</xdr:row>
      <xdr:rowOff>69966</xdr:rowOff>
    </xdr:from>
    <xdr:to>
      <xdr:col>8</xdr:col>
      <xdr:colOff>636183</xdr:colOff>
      <xdr:row>14</xdr:row>
      <xdr:rowOff>188197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118966F-0B94-4687-B684-73B025772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4" y="2403591"/>
          <a:ext cx="1064809" cy="975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367956</xdr:colOff>
      <xdr:row>4</xdr:row>
      <xdr:rowOff>119762</xdr:rowOff>
    </xdr:from>
    <xdr:to>
      <xdr:col>4</xdr:col>
      <xdr:colOff>422432</xdr:colOff>
      <xdr:row>7</xdr:row>
      <xdr:rowOff>180975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579BB78-DA11-4818-86C9-4E40BE88E4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19" r="19167" b="52778"/>
        <a:stretch>
          <a:fillRect/>
        </a:stretch>
      </xdr:blipFill>
      <xdr:spPr>
        <a:xfrm>
          <a:off x="1682406" y="1024637"/>
          <a:ext cx="1368926" cy="632713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4</xdr:col>
      <xdr:colOff>454398</xdr:colOff>
      <xdr:row>4</xdr:row>
      <xdr:rowOff>129705</xdr:rowOff>
    </xdr:from>
    <xdr:to>
      <xdr:col>6</xdr:col>
      <xdr:colOff>164030</xdr:colOff>
      <xdr:row>8</xdr:row>
      <xdr:rowOff>20888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E914451-D922-4F37-9FCF-6BB41A0F56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926" t="51250" r="26018"/>
        <a:stretch>
          <a:fillRect/>
        </a:stretch>
      </xdr:blipFill>
      <xdr:spPr>
        <a:xfrm>
          <a:off x="3083298" y="1034580"/>
          <a:ext cx="1024082" cy="653183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638175</xdr:colOff>
      <xdr:row>5</xdr:row>
      <xdr:rowOff>9525</xdr:rowOff>
    </xdr:from>
    <xdr:to>
      <xdr:col>1</xdr:col>
      <xdr:colOff>542567</xdr:colOff>
      <xdr:row>9</xdr:row>
      <xdr:rowOff>21933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EE7126CA-A5C5-4D3C-BE85-786B225A9A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30" t="13047" r="50968" b="9821"/>
        <a:stretch>
          <a:fillRect/>
        </a:stretch>
      </xdr:blipFill>
      <xdr:spPr bwMode="auto">
        <a:xfrm rot="20979643">
          <a:off x="638175" y="1104900"/>
          <a:ext cx="561617" cy="774408"/>
        </a:xfrm>
        <a:prstGeom prst="rect">
          <a:avLst/>
        </a:prstGeom>
        <a:noFill/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323850</xdr:colOff>
      <xdr:row>27</xdr:row>
      <xdr:rowOff>108921</xdr:rowOff>
    </xdr:from>
    <xdr:to>
      <xdr:col>6</xdr:col>
      <xdr:colOff>285299</xdr:colOff>
      <xdr:row>40</xdr:row>
      <xdr:rowOff>69982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B7559AB5-E2AF-470A-99A1-A27259DCB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300" y="6423996"/>
          <a:ext cx="2590349" cy="243756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588819</xdr:colOff>
      <xdr:row>42</xdr:row>
      <xdr:rowOff>57148</xdr:rowOff>
    </xdr:from>
    <xdr:to>
      <xdr:col>7</xdr:col>
      <xdr:colOff>710047</xdr:colOff>
      <xdr:row>60</xdr:row>
      <xdr:rowOff>121226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CE142A19-790E-84A8-7B7C-45FD87C406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536864</xdr:colOff>
      <xdr:row>62</xdr:row>
      <xdr:rowOff>126421</xdr:rowOff>
    </xdr:from>
    <xdr:to>
      <xdr:col>7</xdr:col>
      <xdr:colOff>675410</xdr:colOff>
      <xdr:row>81</xdr:row>
      <xdr:rowOff>-1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AB045C65-F071-94A4-CDF5-DD3A6A739B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536865</xdr:colOff>
      <xdr:row>79</xdr:row>
      <xdr:rowOff>86591</xdr:rowOff>
    </xdr:from>
    <xdr:to>
      <xdr:col>11</xdr:col>
      <xdr:colOff>94384</xdr:colOff>
      <xdr:row>110</xdr:row>
      <xdr:rowOff>69273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25DCE18F-1B4F-4A80-9DB1-1A7CB65AC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2820" y="17681864"/>
          <a:ext cx="3107746" cy="5888182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10</xdr:col>
      <xdr:colOff>550719</xdr:colOff>
      <xdr:row>42</xdr:row>
      <xdr:rowOff>88321</xdr:rowOff>
    </xdr:from>
    <xdr:to>
      <xdr:col>18</xdr:col>
      <xdr:colOff>290947</xdr:colOff>
      <xdr:row>60</xdr:row>
      <xdr:rowOff>152399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4D521886-2565-43D2-90F7-6FAACB983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498764</xdr:colOff>
      <xdr:row>62</xdr:row>
      <xdr:rowOff>157594</xdr:rowOff>
    </xdr:from>
    <xdr:to>
      <xdr:col>18</xdr:col>
      <xdr:colOff>256310</xdr:colOff>
      <xdr:row>81</xdr:row>
      <xdr:rowOff>31172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BDFFFCC8-A54E-476F-9378-181A9B324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156881</xdr:colOff>
      <xdr:row>41</xdr:row>
      <xdr:rowOff>146798</xdr:rowOff>
    </xdr:from>
    <xdr:to>
      <xdr:col>6</xdr:col>
      <xdr:colOff>347382</xdr:colOff>
      <xdr:row>56</xdr:row>
      <xdr:rowOff>77321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7D9572D0-28FA-A8AD-1EBF-063D2CA29C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123265</xdr:colOff>
      <xdr:row>41</xdr:row>
      <xdr:rowOff>90766</xdr:rowOff>
    </xdr:from>
    <xdr:to>
      <xdr:col>15</xdr:col>
      <xdr:colOff>649941</xdr:colOff>
      <xdr:row>56</xdr:row>
      <xdr:rowOff>21289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AA6BEEAB-E061-2436-0954-F8DD38AB60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377288</xdr:colOff>
      <xdr:row>43</xdr:row>
      <xdr:rowOff>63950</xdr:rowOff>
    </xdr:from>
    <xdr:to>
      <xdr:col>6</xdr:col>
      <xdr:colOff>381000</xdr:colOff>
      <xdr:row>61</xdr:row>
      <xdr:rowOff>56899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C2830C02-5D8E-D34C-F251-15D4D56996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17319</xdr:colOff>
      <xdr:row>59</xdr:row>
      <xdr:rowOff>71373</xdr:rowOff>
    </xdr:from>
    <xdr:to>
      <xdr:col>15</xdr:col>
      <xdr:colOff>176026</xdr:colOff>
      <xdr:row>77</xdr:row>
      <xdr:rowOff>64322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16D5811C-5182-2227-995D-E601826DB1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121228</xdr:colOff>
      <xdr:row>32</xdr:row>
      <xdr:rowOff>1637</xdr:rowOff>
    </xdr:from>
    <xdr:to>
      <xdr:col>13</xdr:col>
      <xdr:colOff>1826</xdr:colOff>
      <xdr:row>56</xdr:row>
      <xdr:rowOff>67549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1B2D23E1-EFCB-434A-BDF4-85D6CB966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1455" y="7881410"/>
          <a:ext cx="2512962" cy="5157457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591911</xdr:colOff>
      <xdr:row>41</xdr:row>
      <xdr:rowOff>96611</xdr:rowOff>
    </xdr:from>
    <xdr:to>
      <xdr:col>8</xdr:col>
      <xdr:colOff>362277</xdr:colOff>
      <xdr:row>60</xdr:row>
      <xdr:rowOff>177202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7D1B36CF-8B55-9A8C-9CA8-192D014BF7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547379</xdr:colOff>
      <xdr:row>62</xdr:row>
      <xdr:rowOff>109909</xdr:rowOff>
    </xdr:from>
    <xdr:to>
      <xdr:col>8</xdr:col>
      <xdr:colOff>311727</xdr:colOff>
      <xdr:row>82</xdr:row>
      <xdr:rowOff>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AAF3ED8C-F8FF-3CC5-C3EF-791AC5E72F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130542</xdr:colOff>
      <xdr:row>31</xdr:row>
      <xdr:rowOff>133594</xdr:rowOff>
    </xdr:from>
    <xdr:to>
      <xdr:col>18</xdr:col>
      <xdr:colOff>262951</xdr:colOff>
      <xdr:row>40</xdr:row>
      <xdr:rowOff>141614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5E4F4EF-0EE1-40B6-9025-87B954469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3269" y="7892139"/>
          <a:ext cx="1448591" cy="2640384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9</xdr:col>
      <xdr:colOff>245548</xdr:colOff>
      <xdr:row>41</xdr:row>
      <xdr:rowOff>113929</xdr:rowOff>
    </xdr:from>
    <xdr:to>
      <xdr:col>17</xdr:col>
      <xdr:colOff>293005</xdr:colOff>
      <xdr:row>61</xdr:row>
      <xdr:rowOff>4020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3B4B921D-00A1-9759-360C-74249D4178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218334</xdr:colOff>
      <xdr:row>62</xdr:row>
      <xdr:rowOff>179183</xdr:rowOff>
    </xdr:from>
    <xdr:to>
      <xdr:col>17</xdr:col>
      <xdr:colOff>259773</xdr:colOff>
      <xdr:row>82</xdr:row>
      <xdr:rowOff>69274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5EF6C926-1FA8-2617-FC32-66244AC6B3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467590</xdr:colOff>
      <xdr:row>82</xdr:row>
      <xdr:rowOff>60817</xdr:rowOff>
    </xdr:from>
    <xdr:to>
      <xdr:col>11</xdr:col>
      <xdr:colOff>623453</xdr:colOff>
      <xdr:row>97</xdr:row>
      <xdr:rowOff>176158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F185DBFD-40A9-40CA-986E-69CFF6592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4181" y="18452726"/>
          <a:ext cx="4762499" cy="2972841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7</xdr:row>
      <xdr:rowOff>157162</xdr:rowOff>
    </xdr:from>
    <xdr:to>
      <xdr:col>6</xdr:col>
      <xdr:colOff>1057275</xdr:colOff>
      <xdr:row>26</xdr:row>
      <xdr:rowOff>76200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96B00F4E-3191-19D3-ABB7-9EF63A8ABA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173182</xdr:colOff>
      <xdr:row>32</xdr:row>
      <xdr:rowOff>362144</xdr:rowOff>
    </xdr:from>
    <xdr:to>
      <xdr:col>11</xdr:col>
      <xdr:colOff>487383</xdr:colOff>
      <xdr:row>41</xdr:row>
      <xdr:rowOff>78449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DE730E3-216B-290D-4534-4D7BA4176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0591" y="9644689"/>
          <a:ext cx="4245428" cy="2348669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1</xdr:col>
      <xdr:colOff>432953</xdr:colOff>
      <xdr:row>42</xdr:row>
      <xdr:rowOff>24739</xdr:rowOff>
    </xdr:from>
    <xdr:to>
      <xdr:col>7</xdr:col>
      <xdr:colOff>452747</xdr:colOff>
      <xdr:row>58</xdr:row>
      <xdr:rowOff>24736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3B94C96A-7309-C2AB-C9E1-51154E2D79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773133</xdr:colOff>
      <xdr:row>42</xdr:row>
      <xdr:rowOff>30925</xdr:rowOff>
    </xdr:from>
    <xdr:to>
      <xdr:col>15</xdr:col>
      <xdr:colOff>590056</xdr:colOff>
      <xdr:row>58</xdr:row>
      <xdr:rowOff>17316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F91E0EA9-0EB9-709B-BE5C-34A42A971A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155863</xdr:colOff>
      <xdr:row>32</xdr:row>
      <xdr:rowOff>195447</xdr:rowOff>
    </xdr:from>
    <xdr:to>
      <xdr:col>28</xdr:col>
      <xdr:colOff>158339</xdr:colOff>
      <xdr:row>44</xdr:row>
      <xdr:rowOff>39580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3F5C29E7-0CCF-48A8-AD43-E054BC5C75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166996</xdr:colOff>
      <xdr:row>44</xdr:row>
      <xdr:rowOff>97723</xdr:rowOff>
    </xdr:from>
    <xdr:to>
      <xdr:col>28</xdr:col>
      <xdr:colOff>174420</xdr:colOff>
      <xdr:row>60</xdr:row>
      <xdr:rowOff>84114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30543D9C-2ECA-4EF8-A668-F8638C0D6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16</xdr:col>
      <xdr:colOff>207817</xdr:colOff>
      <xdr:row>44</xdr:row>
      <xdr:rowOff>66591</xdr:rowOff>
    </xdr:from>
    <xdr:to>
      <xdr:col>19</xdr:col>
      <xdr:colOff>623454</xdr:colOff>
      <xdr:row>56</xdr:row>
      <xdr:rowOff>136843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3977B2E-BF84-48F0-B4A7-47166271E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6908" y="12362500"/>
          <a:ext cx="2389910" cy="23562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2548</xdr:colOff>
      <xdr:row>31</xdr:row>
      <xdr:rowOff>51955</xdr:rowOff>
    </xdr:from>
    <xdr:to>
      <xdr:col>14</xdr:col>
      <xdr:colOff>65809</xdr:colOff>
      <xdr:row>46</xdr:row>
      <xdr:rowOff>126347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51C0F8E-C82D-299D-9CC6-EEF6464D1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0048" y="8382000"/>
          <a:ext cx="4756488" cy="3468755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1</xdr:col>
      <xdr:colOff>69272</xdr:colOff>
      <xdr:row>48</xdr:row>
      <xdr:rowOff>34639</xdr:rowOff>
    </xdr:from>
    <xdr:to>
      <xdr:col>6</xdr:col>
      <xdr:colOff>155863</xdr:colOff>
      <xdr:row>66</xdr:row>
      <xdr:rowOff>81396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8ED72289-10A4-4407-E280-8D71E79C0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536864</xdr:colOff>
      <xdr:row>48</xdr:row>
      <xdr:rowOff>34637</xdr:rowOff>
    </xdr:from>
    <xdr:to>
      <xdr:col>14</xdr:col>
      <xdr:colOff>242455</xdr:colOff>
      <xdr:row>66</xdr:row>
      <xdr:rowOff>81394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EC3168B2-B693-EF44-05E0-8687A794A4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467590</xdr:colOff>
      <xdr:row>32</xdr:row>
      <xdr:rowOff>103908</xdr:rowOff>
    </xdr:from>
    <xdr:to>
      <xdr:col>15</xdr:col>
      <xdr:colOff>828182</xdr:colOff>
      <xdr:row>48</xdr:row>
      <xdr:rowOff>48614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4DD92329-21DC-C21B-6BCC-B6440DDBA6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244390</xdr:colOff>
      <xdr:row>32</xdr:row>
      <xdr:rowOff>51955</xdr:rowOff>
    </xdr:from>
    <xdr:to>
      <xdr:col>23</xdr:col>
      <xdr:colOff>34637</xdr:colOff>
      <xdr:row>47</xdr:row>
      <xdr:rowOff>187161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7F032229-8B3E-BBEC-5795-B205BF2676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323415</xdr:colOff>
      <xdr:row>36</xdr:row>
      <xdr:rowOff>103909</xdr:rowOff>
    </xdr:from>
    <xdr:to>
      <xdr:col>2</xdr:col>
      <xdr:colOff>895475</xdr:colOff>
      <xdr:row>50</xdr:row>
      <xdr:rowOff>155864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73B79B4-4F13-4B5C-9F99-9F0E3654D2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673" b="50608"/>
        <a:stretch/>
      </xdr:blipFill>
      <xdr:spPr>
        <a:xfrm flipH="1">
          <a:off x="323415" y="10148454"/>
          <a:ext cx="1888242" cy="297872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41</xdr:row>
      <xdr:rowOff>52387</xdr:rowOff>
    </xdr:from>
    <xdr:to>
      <xdr:col>6</xdr:col>
      <xdr:colOff>180975</xdr:colOff>
      <xdr:row>55</xdr:row>
      <xdr:rowOff>128587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807EAE3F-AF20-CC3C-419F-8186C1A3F3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457200</xdr:colOff>
      <xdr:row>56</xdr:row>
      <xdr:rowOff>4762</xdr:rowOff>
    </xdr:from>
    <xdr:to>
      <xdr:col>6</xdr:col>
      <xdr:colOff>180975</xdr:colOff>
      <xdr:row>70</xdr:row>
      <xdr:rowOff>80962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C8B61FA2-D9E6-2954-2947-0E8831E969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438150</xdr:colOff>
      <xdr:row>41</xdr:row>
      <xdr:rowOff>42862</xdr:rowOff>
    </xdr:from>
    <xdr:to>
      <xdr:col>14</xdr:col>
      <xdr:colOff>133350</xdr:colOff>
      <xdr:row>55</xdr:row>
      <xdr:rowOff>119062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E83EBD37-0BEF-F598-944C-B652392AD5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438150</xdr:colOff>
      <xdr:row>56</xdr:row>
      <xdr:rowOff>33337</xdr:rowOff>
    </xdr:from>
    <xdr:to>
      <xdr:col>14</xdr:col>
      <xdr:colOff>133350</xdr:colOff>
      <xdr:row>70</xdr:row>
      <xdr:rowOff>109537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8E49EEF5-67DE-D510-06DD-5B50866283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34636</xdr:colOff>
      <xdr:row>64</xdr:row>
      <xdr:rowOff>39179</xdr:rowOff>
    </xdr:from>
    <xdr:to>
      <xdr:col>7</xdr:col>
      <xdr:colOff>353745</xdr:colOff>
      <xdr:row>78</xdr:row>
      <xdr:rowOff>47625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CD572500-8D5E-4D41-92A7-021B58215F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21" b="50176"/>
        <a:stretch/>
      </xdr:blipFill>
      <xdr:spPr>
        <a:xfrm>
          <a:off x="4606636" y="14378634"/>
          <a:ext cx="1635291" cy="267544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8</xdr:row>
      <xdr:rowOff>57150</xdr:rowOff>
    </xdr:from>
    <xdr:to>
      <xdr:col>7</xdr:col>
      <xdr:colOff>733426</xdr:colOff>
      <xdr:row>25</xdr:row>
      <xdr:rowOff>38100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55FB2D56-466D-43BF-92E1-D7EA550A7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1</xdr:col>
      <xdr:colOff>57665</xdr:colOff>
      <xdr:row>3</xdr:row>
      <xdr:rowOff>85725</xdr:rowOff>
    </xdr:to>
    <xdr:pic>
      <xdr:nvPicPr>
        <xdr:cNvPr id="2" name="Рисунок 1" descr="Открытая папка">
          <a:extLst>
            <a:ext uri="{FF2B5EF4-FFF2-40B4-BE49-F238E27FC236}">
              <a16:creationId xmlns:a16="http://schemas.microsoft.com/office/drawing/2014/main" id="{A152010A-3933-454D-8F04-7B1D820E6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775" y="0"/>
          <a:ext cx="610115" cy="5715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681598</xdr:colOff>
      <xdr:row>31</xdr:row>
      <xdr:rowOff>155864</xdr:rowOff>
    </xdr:from>
    <xdr:to>
      <xdr:col>24</xdr:col>
      <xdr:colOff>450273</xdr:colOff>
      <xdr:row>42</xdr:row>
      <xdr:rowOff>61852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BBF31DC1-B039-4F13-A54B-CA1107C38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710047</xdr:colOff>
      <xdr:row>42</xdr:row>
      <xdr:rowOff>136073</xdr:rowOff>
    </xdr:from>
    <xdr:to>
      <xdr:col>24</xdr:col>
      <xdr:colOff>450274</xdr:colOff>
      <xdr:row>56</xdr:row>
      <xdr:rowOff>69272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A684146-11B9-480F-AF68-4063C7A7FA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329047</xdr:colOff>
      <xdr:row>32</xdr:row>
      <xdr:rowOff>225134</xdr:rowOff>
    </xdr:from>
    <xdr:to>
      <xdr:col>17</xdr:col>
      <xdr:colOff>463427</xdr:colOff>
      <xdr:row>41</xdr:row>
      <xdr:rowOff>113514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9C5BD0C-C0BD-4E9F-A4D3-7DEE3F02E9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193" b="48265"/>
        <a:stretch/>
      </xdr:blipFill>
      <xdr:spPr>
        <a:xfrm>
          <a:off x="12174683" y="9438407"/>
          <a:ext cx="1796926" cy="2260971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15</xdr:col>
      <xdr:colOff>410702</xdr:colOff>
      <xdr:row>44</xdr:row>
      <xdr:rowOff>207816</xdr:rowOff>
    </xdr:from>
    <xdr:to>
      <xdr:col>17</xdr:col>
      <xdr:colOff>415635</xdr:colOff>
      <xdr:row>55</xdr:row>
      <xdr:rowOff>85880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874616E-95E3-4D6A-B6FF-2CB4CD17E3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930" b="48065"/>
        <a:stretch/>
      </xdr:blipFill>
      <xdr:spPr>
        <a:xfrm>
          <a:off x="12256338" y="12521043"/>
          <a:ext cx="1667479" cy="2025519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7</xdr:col>
      <xdr:colOff>528203</xdr:colOff>
      <xdr:row>42</xdr:row>
      <xdr:rowOff>230331</xdr:rowOff>
    </xdr:from>
    <xdr:to>
      <xdr:col>14</xdr:col>
      <xdr:colOff>112566</xdr:colOff>
      <xdr:row>56</xdr:row>
      <xdr:rowOff>150667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DE326AFE-996F-7950-7E81-FA38A3DA6D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545522</xdr:colOff>
      <xdr:row>31</xdr:row>
      <xdr:rowOff>178376</xdr:rowOff>
    </xdr:from>
    <xdr:to>
      <xdr:col>14</xdr:col>
      <xdr:colOff>129885</xdr:colOff>
      <xdr:row>42</xdr:row>
      <xdr:rowOff>116031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677B7444-3049-9556-4ACE-67C40384DE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100012</xdr:rowOff>
    </xdr:from>
    <xdr:to>
      <xdr:col>5</xdr:col>
      <xdr:colOff>171450</xdr:colOff>
      <xdr:row>23</xdr:row>
      <xdr:rowOff>95250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93E70B07-A9D8-484E-8647-BBE906B71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8</xdr:row>
      <xdr:rowOff>109536</xdr:rowOff>
    </xdr:from>
    <xdr:to>
      <xdr:col>6</xdr:col>
      <xdr:colOff>704850</xdr:colOff>
      <xdr:row>26</xdr:row>
      <xdr:rowOff>76199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40D617C-9FC7-4845-A9A5-CFAF67BAE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2326820</xdr:colOff>
      <xdr:row>42</xdr:row>
      <xdr:rowOff>9194</xdr:rowOff>
    </xdr:from>
    <xdr:to>
      <xdr:col>7</xdr:col>
      <xdr:colOff>530678</xdr:colOff>
      <xdr:row>52</xdr:row>
      <xdr:rowOff>163789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237A3B5-1099-4F55-A9C1-9861461AC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9963" y="11616087"/>
          <a:ext cx="3864429" cy="2073202"/>
        </a:xfrm>
        <a:prstGeom prst="rect">
          <a:avLst/>
        </a:prstGeom>
        <a:noFill/>
        <a:effectLst>
          <a:outerShdw blurRad="50800" dist="38100" algn="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337703</xdr:colOff>
      <xdr:row>30</xdr:row>
      <xdr:rowOff>197097</xdr:rowOff>
    </xdr:from>
    <xdr:to>
      <xdr:col>16</xdr:col>
      <xdr:colOff>421821</xdr:colOff>
      <xdr:row>40</xdr:row>
      <xdr:rowOff>149678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4186B076-E397-4F33-E535-9264966BAB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326571</xdr:colOff>
      <xdr:row>41</xdr:row>
      <xdr:rowOff>9581</xdr:rowOff>
    </xdr:from>
    <xdr:to>
      <xdr:col>16</xdr:col>
      <xdr:colOff>421822</xdr:colOff>
      <xdr:row>52</xdr:row>
      <xdr:rowOff>149680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E6709F93-587C-38B9-8D65-4FC06B031D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1047750</xdr:colOff>
      <xdr:row>41</xdr:row>
      <xdr:rowOff>150796</xdr:rowOff>
    </xdr:from>
    <xdr:to>
      <xdr:col>9</xdr:col>
      <xdr:colOff>282348</xdr:colOff>
      <xdr:row>52</xdr:row>
      <xdr:rowOff>68036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FAB20380-995A-44D3-9717-F040769350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45" t="34312" r="7469" b="16196"/>
        <a:stretch/>
      </xdr:blipFill>
      <xdr:spPr>
        <a:xfrm>
          <a:off x="1700893" y="11567189"/>
          <a:ext cx="6255884" cy="2026347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18</xdr:col>
      <xdr:colOff>326571</xdr:colOff>
      <xdr:row>40</xdr:row>
      <xdr:rowOff>176891</xdr:rowOff>
    </xdr:from>
    <xdr:to>
      <xdr:col>24</xdr:col>
      <xdr:colOff>299357</xdr:colOff>
      <xdr:row>52</xdr:row>
      <xdr:rowOff>136071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B0D05859-E13A-12A2-BBEC-5EE928086E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299356</xdr:colOff>
      <xdr:row>30</xdr:row>
      <xdr:rowOff>149679</xdr:rowOff>
    </xdr:from>
    <xdr:to>
      <xdr:col>24</xdr:col>
      <xdr:colOff>285749</xdr:colOff>
      <xdr:row>40</xdr:row>
      <xdr:rowOff>92528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980F80F8-06AF-760E-7767-98198E2E3C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38421</xdr:colOff>
      <xdr:row>40</xdr:row>
      <xdr:rowOff>89965</xdr:rowOff>
    </xdr:from>
    <xdr:to>
      <xdr:col>8</xdr:col>
      <xdr:colOff>40821</xdr:colOff>
      <xdr:row>57</xdr:row>
      <xdr:rowOff>136071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2FC8C1C6-85EE-F5E8-BBCC-95A48336C9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40020</xdr:colOff>
      <xdr:row>59</xdr:row>
      <xdr:rowOff>28332</xdr:rowOff>
    </xdr:from>
    <xdr:to>
      <xdr:col>8</xdr:col>
      <xdr:colOff>54428</xdr:colOff>
      <xdr:row>77</xdr:row>
      <xdr:rowOff>81642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8B2A823D-7A85-5DC1-CD65-C01D1B955C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542679</xdr:colOff>
      <xdr:row>40</xdr:row>
      <xdr:rowOff>101171</xdr:rowOff>
    </xdr:from>
    <xdr:to>
      <xdr:col>17</xdr:col>
      <xdr:colOff>530679</xdr:colOff>
      <xdr:row>57</xdr:row>
      <xdr:rowOff>163285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4461AAF8-54A1-87ED-F782-E35F1A0C25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14400</xdr:colOff>
      <xdr:row>59</xdr:row>
      <xdr:rowOff>5921</xdr:rowOff>
    </xdr:from>
    <xdr:to>
      <xdr:col>17</xdr:col>
      <xdr:colOff>530679</xdr:colOff>
      <xdr:row>77</xdr:row>
      <xdr:rowOff>108857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F596DADC-9B55-3F63-0092-70D096C6B7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149677</xdr:colOff>
      <xdr:row>30</xdr:row>
      <xdr:rowOff>202121</xdr:rowOff>
    </xdr:from>
    <xdr:to>
      <xdr:col>10</xdr:col>
      <xdr:colOff>81641</xdr:colOff>
      <xdr:row>44</xdr:row>
      <xdr:rowOff>188517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7BC4E96B-A5A0-4F7F-87B7-DB48EB29D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6141" y="7481942"/>
          <a:ext cx="2217964" cy="3524254"/>
        </a:xfrm>
        <a:prstGeom prst="rect">
          <a:avLst/>
        </a:prstGeom>
        <a:noFill/>
        <a:effectLst>
          <a:outerShdw blurRad="50800" dist="38100" algn="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304800</xdr:colOff>
      <xdr:row>66</xdr:row>
      <xdr:rowOff>114300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2020A623-10AD-B4AC-6FC4-24EFDECD1902}"/>
            </a:ext>
          </a:extLst>
        </xdr:cNvPr>
        <xdr:cNvSpPr>
          <a:spLocks noChangeAspect="1" noChangeArrowheads="1"/>
        </xdr:cNvSpPr>
      </xdr:nvSpPr>
      <xdr:spPr bwMode="auto">
        <a:xfrm>
          <a:off x="1304925" y="22374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217714</xdr:colOff>
      <xdr:row>81</xdr:row>
      <xdr:rowOff>69391</xdr:rowOff>
    </xdr:from>
    <xdr:to>
      <xdr:col>14</xdr:col>
      <xdr:colOff>517071</xdr:colOff>
      <xdr:row>100</xdr:row>
      <xdr:rowOff>8160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6CD69C02-B50B-A6B2-7D3B-AD20F854C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7214" y="18098855"/>
          <a:ext cx="7116536" cy="3558269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742950</xdr:colOff>
      <xdr:row>8</xdr:row>
      <xdr:rowOff>113739</xdr:rowOff>
    </xdr:from>
    <xdr:to>
      <xdr:col>6</xdr:col>
      <xdr:colOff>324971</xdr:colOff>
      <xdr:row>29</xdr:row>
      <xdr:rowOff>168088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DF537A8-EE2A-E20A-F315-06D4E08E4C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224918</xdr:colOff>
      <xdr:row>41</xdr:row>
      <xdr:rowOff>33618</xdr:rowOff>
    </xdr:from>
    <xdr:to>
      <xdr:col>4</xdr:col>
      <xdr:colOff>470648</xdr:colOff>
      <xdr:row>54</xdr:row>
      <xdr:rowOff>22414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642F00B9-48D5-D7B6-5038-F32E073E11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64831</xdr:colOff>
      <xdr:row>41</xdr:row>
      <xdr:rowOff>78441</xdr:rowOff>
    </xdr:from>
    <xdr:to>
      <xdr:col>11</xdr:col>
      <xdr:colOff>268939</xdr:colOff>
      <xdr:row>54</xdr:row>
      <xdr:rowOff>80522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F282BD08-D31B-F188-B86A-7F0E408067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380999</xdr:colOff>
      <xdr:row>32</xdr:row>
      <xdr:rowOff>16784</xdr:rowOff>
    </xdr:from>
    <xdr:to>
      <xdr:col>8</xdr:col>
      <xdr:colOff>235322</xdr:colOff>
      <xdr:row>40</xdr:row>
      <xdr:rowOff>179295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B3958D3-22A2-4526-BCDE-FB76F7845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838264" y="7491108"/>
          <a:ext cx="1299882" cy="2179569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200566</xdr:colOff>
      <xdr:row>60</xdr:row>
      <xdr:rowOff>176893</xdr:rowOff>
    </xdr:from>
    <xdr:to>
      <xdr:col>7</xdr:col>
      <xdr:colOff>712615</xdr:colOff>
      <xdr:row>89</xdr:row>
      <xdr:rowOff>134834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B7ED1EC3-1A7F-4282-8F2E-02C230FA0F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06"/>
        <a:stretch/>
      </xdr:blipFill>
      <xdr:spPr>
        <a:xfrm>
          <a:off x="4622887" y="13947322"/>
          <a:ext cx="3287907" cy="5482441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638917</xdr:colOff>
      <xdr:row>42</xdr:row>
      <xdr:rowOff>3401</xdr:rowOff>
    </xdr:from>
    <xdr:to>
      <xdr:col>5</xdr:col>
      <xdr:colOff>543049</xdr:colOff>
      <xdr:row>59</xdr:row>
      <xdr:rowOff>123701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31D9A350-C8DA-F3D9-D1CB-099373F4C0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598094</xdr:colOff>
      <xdr:row>42</xdr:row>
      <xdr:rowOff>3400</xdr:rowOff>
    </xdr:from>
    <xdr:to>
      <xdr:col>12</xdr:col>
      <xdr:colOff>243690</xdr:colOff>
      <xdr:row>59</xdr:row>
      <xdr:rowOff>123700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ACFDACB-F2CD-C214-7381-BE65E3730C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375398</xdr:colOff>
      <xdr:row>31</xdr:row>
      <xdr:rowOff>104373</xdr:rowOff>
    </xdr:from>
    <xdr:to>
      <xdr:col>11</xdr:col>
      <xdr:colOff>149679</xdr:colOff>
      <xdr:row>43</xdr:row>
      <xdr:rowOff>146956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7331FED1-4BAE-D2F2-33C7-CAABF2F8CE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303359</xdr:colOff>
      <xdr:row>31</xdr:row>
      <xdr:rowOff>106776</xdr:rowOff>
    </xdr:from>
    <xdr:to>
      <xdr:col>17</xdr:col>
      <xdr:colOff>367393</xdr:colOff>
      <xdr:row>43</xdr:row>
      <xdr:rowOff>149359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5058C299-7CF5-E96F-3F65-EF60C46B2C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7</xdr:row>
      <xdr:rowOff>61912</xdr:rowOff>
    </xdr:from>
    <xdr:to>
      <xdr:col>5</xdr:col>
      <xdr:colOff>571500</xdr:colOff>
      <xdr:row>23</xdr:row>
      <xdr:rowOff>19050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D58296BC-ADCC-A9B7-4D47-7F1EF01E35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0000"/>
  </sheetPr>
  <dimension ref="A1:M74"/>
  <sheetViews>
    <sheetView tabSelected="1" view="pageLayout" topLeftCell="A7" zoomScaleNormal="100" workbookViewId="0">
      <selection activeCell="C13" sqref="C13:G13"/>
    </sheetView>
  </sheetViews>
  <sheetFormatPr defaultColWidth="9.1796875" defaultRowHeight="14.5" x14ac:dyDescent="0.35"/>
  <cols>
    <col min="9" max="9" width="10.26953125" customWidth="1"/>
  </cols>
  <sheetData>
    <row r="1" spans="1:13" ht="18" x14ac:dyDescent="0.4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38"/>
      <c r="K1" s="238"/>
      <c r="L1" s="238"/>
      <c r="M1" s="239"/>
    </row>
    <row r="2" spans="1:13" ht="18" x14ac:dyDescent="0.4">
      <c r="A2" s="254" t="s">
        <v>1</v>
      </c>
      <c r="B2" s="254"/>
      <c r="C2" s="254"/>
      <c r="D2" s="254"/>
      <c r="E2" s="254"/>
      <c r="F2" s="254"/>
      <c r="G2" s="254"/>
      <c r="H2" s="254"/>
      <c r="I2" s="254"/>
      <c r="J2" s="238"/>
      <c r="K2" s="238"/>
      <c r="L2" s="238"/>
      <c r="M2" s="239"/>
    </row>
    <row r="3" spans="1:13" ht="18" x14ac:dyDescent="0.4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38"/>
      <c r="K3" s="238"/>
      <c r="L3" s="238"/>
      <c r="M3" s="239"/>
    </row>
    <row r="4" spans="1:13" x14ac:dyDescent="0.35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</row>
    <row r="5" spans="1:13" x14ac:dyDescent="0.35">
      <c r="A5" s="239"/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</row>
    <row r="6" spans="1:13" x14ac:dyDescent="0.35">
      <c r="A6" s="239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</row>
    <row r="7" spans="1:13" x14ac:dyDescent="0.35">
      <c r="A7" s="239"/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</row>
    <row r="8" spans="1:13" x14ac:dyDescent="0.35">
      <c r="A8" s="239"/>
      <c r="B8" s="239"/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</row>
    <row r="9" spans="1:13" x14ac:dyDescent="0.35">
      <c r="A9" s="239"/>
      <c r="B9" s="239"/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</row>
    <row r="10" spans="1:13" ht="22.5" x14ac:dyDescent="0.45">
      <c r="A10" s="259" t="s">
        <v>154</v>
      </c>
      <c r="B10" s="259"/>
      <c r="C10" s="259"/>
      <c r="D10" s="259"/>
      <c r="E10" s="259"/>
      <c r="F10" s="259"/>
      <c r="G10" s="259"/>
      <c r="H10" s="259"/>
      <c r="I10" s="259"/>
      <c r="J10" s="241"/>
      <c r="K10" s="241"/>
      <c r="L10" s="241"/>
      <c r="M10" s="239"/>
    </row>
    <row r="11" spans="1:13" x14ac:dyDescent="0.35">
      <c r="A11" s="259"/>
      <c r="B11" s="259"/>
      <c r="C11" s="259"/>
      <c r="D11" s="259"/>
      <c r="E11" s="259"/>
      <c r="F11" s="259"/>
      <c r="G11" s="259"/>
      <c r="H11" s="259"/>
      <c r="I11" s="259"/>
      <c r="J11" s="239"/>
      <c r="K11" s="239"/>
      <c r="L11" s="239"/>
      <c r="M11" s="239"/>
    </row>
    <row r="12" spans="1:13" ht="22.5" x14ac:dyDescent="0.45">
      <c r="A12" s="240"/>
      <c r="B12" s="240"/>
      <c r="C12" s="240"/>
      <c r="D12" s="240"/>
      <c r="E12" s="240"/>
      <c r="F12" s="240"/>
      <c r="G12" s="240"/>
      <c r="H12" s="240"/>
      <c r="I12" s="240"/>
      <c r="J12" s="239"/>
      <c r="K12" s="239"/>
      <c r="L12" s="239"/>
      <c r="M12" s="239"/>
    </row>
    <row r="13" spans="1:13" ht="22.5" x14ac:dyDescent="0.45">
      <c r="A13" s="240"/>
      <c r="B13" s="240"/>
      <c r="C13" s="256" t="s">
        <v>3</v>
      </c>
      <c r="D13" s="256"/>
      <c r="E13" s="256"/>
      <c r="F13" s="256"/>
      <c r="G13" s="256"/>
      <c r="H13" s="240"/>
      <c r="I13" s="240"/>
      <c r="J13" s="239"/>
      <c r="K13" s="239"/>
      <c r="L13" s="239"/>
      <c r="M13" s="239"/>
    </row>
    <row r="14" spans="1:13" ht="22.5" x14ac:dyDescent="0.45">
      <c r="A14" s="240"/>
      <c r="B14" s="240"/>
      <c r="C14" s="240"/>
      <c r="D14" s="240"/>
      <c r="E14" s="240"/>
      <c r="F14" s="240"/>
      <c r="G14" s="240"/>
      <c r="H14" s="240"/>
      <c r="I14" s="240"/>
      <c r="J14" s="239"/>
      <c r="K14" s="239"/>
      <c r="L14" s="239"/>
      <c r="M14" s="239"/>
    </row>
    <row r="15" spans="1:13" ht="38.15" customHeight="1" x14ac:dyDescent="0.45">
      <c r="A15" s="240"/>
      <c r="B15" s="257" t="s">
        <v>32</v>
      </c>
      <c r="C15" s="258"/>
      <c r="D15" s="258"/>
      <c r="E15" s="258"/>
      <c r="F15" s="258"/>
      <c r="G15" s="258"/>
      <c r="H15" s="258"/>
      <c r="I15" s="240"/>
      <c r="J15" s="239"/>
      <c r="K15" s="239"/>
      <c r="L15" s="239"/>
      <c r="M15" s="239"/>
    </row>
    <row r="16" spans="1:13" ht="20" x14ac:dyDescent="0.4">
      <c r="A16" s="239"/>
      <c r="B16" s="252" t="s">
        <v>4</v>
      </c>
      <c r="C16" s="252"/>
      <c r="D16" s="252"/>
      <c r="E16" s="252"/>
      <c r="F16" s="252"/>
      <c r="G16" s="252"/>
      <c r="H16" s="252"/>
      <c r="I16" s="242"/>
      <c r="J16" s="239"/>
      <c r="K16" s="239"/>
      <c r="L16" s="239"/>
      <c r="M16" s="239"/>
    </row>
    <row r="17" spans="1:13" x14ac:dyDescent="0.35">
      <c r="A17" s="239"/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</row>
    <row r="18" spans="1:13" x14ac:dyDescent="0.35">
      <c r="A18" s="239"/>
      <c r="B18" s="239"/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39"/>
    </row>
    <row r="19" spans="1:13" x14ac:dyDescent="0.35">
      <c r="A19" s="239"/>
      <c r="B19" s="239"/>
      <c r="C19" s="239"/>
      <c r="D19" s="239"/>
      <c r="E19" s="239"/>
      <c r="F19" s="239"/>
      <c r="G19" s="239"/>
      <c r="H19" s="239"/>
      <c r="I19" s="239"/>
      <c r="J19" s="239"/>
      <c r="K19" s="239"/>
      <c r="L19" s="239"/>
      <c r="M19" s="239"/>
    </row>
    <row r="20" spans="1:13" x14ac:dyDescent="0.35">
      <c r="A20" s="239"/>
      <c r="B20" s="239"/>
      <c r="C20" s="239"/>
      <c r="D20" s="239"/>
      <c r="E20" s="239"/>
      <c r="F20" s="239"/>
      <c r="G20" s="239"/>
      <c r="H20" s="239"/>
      <c r="I20" s="239"/>
      <c r="J20" s="239"/>
      <c r="K20" s="239"/>
      <c r="L20" s="239"/>
      <c r="M20" s="239"/>
    </row>
    <row r="21" spans="1:13" x14ac:dyDescent="0.35">
      <c r="A21" s="239"/>
      <c r="B21" s="239"/>
      <c r="C21" s="239"/>
      <c r="D21" s="239"/>
      <c r="E21" s="239"/>
      <c r="F21" s="239"/>
      <c r="G21" s="239"/>
      <c r="H21" s="239"/>
      <c r="I21" s="239"/>
      <c r="J21" s="239"/>
      <c r="K21" s="239"/>
      <c r="L21" s="239"/>
      <c r="M21" s="239"/>
    </row>
    <row r="22" spans="1:13" ht="18" x14ac:dyDescent="0.4">
      <c r="A22" s="8" t="s">
        <v>5</v>
      </c>
      <c r="B22" s="239"/>
      <c r="C22" s="239"/>
      <c r="D22" s="239"/>
      <c r="E22" s="239"/>
      <c r="F22" s="239"/>
      <c r="G22" s="239"/>
      <c r="H22" s="239"/>
      <c r="I22" s="239"/>
      <c r="J22" s="239"/>
      <c r="K22" s="239"/>
      <c r="L22" s="239"/>
      <c r="M22" s="239"/>
    </row>
    <row r="23" spans="1:13" x14ac:dyDescent="0.35">
      <c r="A23" s="239"/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</row>
    <row r="24" spans="1:13" ht="17.5" x14ac:dyDescent="0.35">
      <c r="A24" s="253" t="s">
        <v>6</v>
      </c>
      <c r="B24" s="253"/>
      <c r="C24" s="253"/>
      <c r="D24" s="250"/>
      <c r="E24" s="250"/>
      <c r="F24" s="250"/>
      <c r="G24" s="250"/>
      <c r="H24" s="20"/>
      <c r="I24" s="239"/>
      <c r="J24" s="239"/>
      <c r="K24" s="239"/>
      <c r="L24" s="239"/>
      <c r="M24" s="239"/>
    </row>
    <row r="25" spans="1:13" ht="17.5" x14ac:dyDescent="0.35">
      <c r="A25" s="253" t="s">
        <v>6</v>
      </c>
      <c r="B25" s="253"/>
      <c r="C25" s="253"/>
      <c r="D25" s="249"/>
      <c r="E25" s="249"/>
      <c r="F25" s="249"/>
      <c r="G25" s="249"/>
      <c r="H25" s="21"/>
      <c r="I25" s="239"/>
      <c r="J25" s="239"/>
      <c r="K25" s="239"/>
      <c r="L25" s="239"/>
      <c r="M25" s="239"/>
    </row>
    <row r="26" spans="1:13" ht="18" customHeight="1" x14ac:dyDescent="0.35">
      <c r="A26" s="251" t="s">
        <v>7</v>
      </c>
      <c r="B26" s="251"/>
      <c r="C26" s="251"/>
      <c r="D26" s="249"/>
      <c r="E26" s="249"/>
      <c r="F26" s="249"/>
      <c r="G26" s="249"/>
      <c r="H26" s="21"/>
      <c r="I26" s="239"/>
      <c r="J26" s="239"/>
      <c r="K26" s="239"/>
      <c r="L26" s="239"/>
      <c r="M26" s="239"/>
    </row>
    <row r="27" spans="1:13" ht="23.15" customHeight="1" x14ac:dyDescent="0.35">
      <c r="A27" s="251"/>
      <c r="B27" s="251"/>
      <c r="C27" s="251"/>
      <c r="D27" s="250"/>
      <c r="E27" s="250"/>
      <c r="F27" s="250"/>
      <c r="G27" s="250"/>
      <c r="H27" s="21"/>
      <c r="I27" s="239"/>
      <c r="J27" s="239"/>
      <c r="K27" s="239"/>
      <c r="L27" s="239"/>
      <c r="M27" s="239"/>
    </row>
    <row r="28" spans="1:13" x14ac:dyDescent="0.35">
      <c r="A28" s="239"/>
      <c r="B28" s="239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</row>
    <row r="29" spans="1:13" x14ac:dyDescent="0.35">
      <c r="A29" s="239"/>
      <c r="B29" s="239"/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/>
    </row>
    <row r="30" spans="1:13" x14ac:dyDescent="0.35">
      <c r="A30" s="239"/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</row>
    <row r="31" spans="1:13" x14ac:dyDescent="0.35">
      <c r="A31" s="239"/>
      <c r="B31" s="239"/>
      <c r="C31" s="239"/>
      <c r="D31" s="239"/>
      <c r="E31" s="239"/>
      <c r="F31" s="239"/>
      <c r="G31" s="239"/>
      <c r="H31" s="239"/>
      <c r="I31" s="239"/>
      <c r="J31" s="239"/>
      <c r="K31" s="239"/>
      <c r="L31" s="239"/>
      <c r="M31" s="239"/>
    </row>
    <row r="42" spans="1:9" x14ac:dyDescent="0.35">
      <c r="A42" s="248" t="s">
        <v>290</v>
      </c>
      <c r="B42" s="248"/>
      <c r="C42" s="248"/>
      <c r="D42" s="248"/>
      <c r="E42" s="248"/>
      <c r="F42" s="248"/>
      <c r="G42" s="248"/>
      <c r="H42" s="248"/>
      <c r="I42" s="248"/>
    </row>
    <row r="43" spans="1:9" ht="5.25" customHeight="1" x14ac:dyDescent="0.35"/>
    <row r="44" spans="1:9" ht="6" customHeight="1" x14ac:dyDescent="0.35"/>
    <row r="45" spans="1:9" s="243" customFormat="1" ht="36.75" customHeight="1" x14ac:dyDescent="0.35">
      <c r="A45" s="247" t="s">
        <v>275</v>
      </c>
      <c r="B45" s="247"/>
      <c r="C45" s="247"/>
      <c r="D45" s="247"/>
      <c r="E45" s="247"/>
      <c r="F45" s="247"/>
      <c r="G45" s="247"/>
      <c r="H45" s="247"/>
      <c r="I45" s="247"/>
    </row>
    <row r="46" spans="1:9" ht="6.75" customHeight="1" x14ac:dyDescent="0.35">
      <c r="A46" s="244"/>
      <c r="B46" s="244"/>
      <c r="C46" s="244"/>
      <c r="D46" s="244"/>
      <c r="E46" s="244"/>
      <c r="F46" s="244"/>
      <c r="G46" s="244"/>
      <c r="H46" s="244"/>
      <c r="I46" s="244"/>
    </row>
    <row r="47" spans="1:9" ht="39" customHeight="1" x14ac:dyDescent="0.35">
      <c r="A47" s="247" t="s">
        <v>276</v>
      </c>
      <c r="B47" s="247"/>
      <c r="C47" s="247"/>
      <c r="D47" s="247"/>
      <c r="E47" s="247"/>
      <c r="F47" s="247"/>
      <c r="G47" s="247"/>
      <c r="H47" s="247"/>
      <c r="I47" s="247"/>
    </row>
    <row r="48" spans="1:9" ht="7.5" customHeight="1" x14ac:dyDescent="0.35">
      <c r="A48" s="245"/>
      <c r="B48" s="245"/>
      <c r="C48" s="245"/>
      <c r="D48" s="245"/>
      <c r="E48" s="245"/>
      <c r="F48" s="245"/>
      <c r="G48" s="245"/>
      <c r="H48" s="245"/>
      <c r="I48" s="245"/>
    </row>
    <row r="49" spans="1:9" ht="39.75" customHeight="1" x14ac:dyDescent="0.35">
      <c r="A49" s="247" t="s">
        <v>277</v>
      </c>
      <c r="B49" s="247"/>
      <c r="C49" s="247"/>
      <c r="D49" s="247"/>
      <c r="E49" s="247"/>
      <c r="F49" s="247"/>
      <c r="G49" s="247"/>
      <c r="H49" s="247"/>
      <c r="I49" s="247"/>
    </row>
    <row r="50" spans="1:9" ht="9.75" customHeight="1" x14ac:dyDescent="0.35">
      <c r="A50" s="245"/>
      <c r="B50" s="245"/>
      <c r="C50" s="245"/>
      <c r="D50" s="245"/>
      <c r="E50" s="245"/>
      <c r="F50" s="245"/>
      <c r="G50" s="245"/>
      <c r="H50" s="245"/>
      <c r="I50" s="245"/>
    </row>
    <row r="51" spans="1:9" ht="26.25" customHeight="1" x14ac:dyDescent="0.35">
      <c r="A51" s="247" t="s">
        <v>278</v>
      </c>
      <c r="B51" s="247"/>
      <c r="C51" s="247"/>
      <c r="D51" s="247"/>
      <c r="E51" s="247"/>
      <c r="F51" s="247"/>
      <c r="G51" s="247"/>
      <c r="H51" s="247"/>
      <c r="I51" s="247"/>
    </row>
    <row r="52" spans="1:9" ht="8.25" customHeight="1" x14ac:dyDescent="0.35">
      <c r="A52" s="245"/>
      <c r="B52" s="245"/>
      <c r="C52" s="245"/>
      <c r="D52" s="245"/>
      <c r="E52" s="245"/>
      <c r="F52" s="245"/>
      <c r="G52" s="245"/>
      <c r="H52" s="245"/>
      <c r="I52" s="245"/>
    </row>
    <row r="53" spans="1:9" ht="13.5" customHeight="1" x14ac:dyDescent="0.35">
      <c r="A53" s="247" t="s">
        <v>279</v>
      </c>
      <c r="B53" s="247"/>
      <c r="C53" s="247"/>
      <c r="D53" s="247"/>
      <c r="E53" s="247"/>
      <c r="F53" s="247"/>
      <c r="G53" s="247"/>
      <c r="H53" s="247"/>
      <c r="I53" s="247"/>
    </row>
    <row r="54" spans="1:9" ht="8.25" customHeight="1" x14ac:dyDescent="0.35">
      <c r="A54" s="245"/>
      <c r="B54" s="245"/>
      <c r="C54" s="245"/>
      <c r="D54" s="245"/>
      <c r="E54" s="245"/>
      <c r="F54" s="245"/>
      <c r="G54" s="245"/>
      <c r="H54" s="245"/>
      <c r="I54" s="245"/>
    </row>
    <row r="55" spans="1:9" ht="28.5" customHeight="1" x14ac:dyDescent="0.35">
      <c r="A55" s="247" t="s">
        <v>280</v>
      </c>
      <c r="B55" s="247"/>
      <c r="C55" s="247"/>
      <c r="D55" s="247"/>
      <c r="E55" s="247"/>
      <c r="F55" s="247"/>
      <c r="G55" s="247"/>
      <c r="H55" s="247"/>
      <c r="I55" s="247"/>
    </row>
    <row r="56" spans="1:9" ht="6" customHeight="1" x14ac:dyDescent="0.35">
      <c r="A56" s="245"/>
      <c r="B56" s="245"/>
      <c r="C56" s="245"/>
      <c r="D56" s="245"/>
      <c r="E56" s="245"/>
      <c r="F56" s="245"/>
      <c r="G56" s="245"/>
      <c r="H56" s="245"/>
      <c r="I56" s="245"/>
    </row>
    <row r="57" spans="1:9" ht="24.75" customHeight="1" x14ac:dyDescent="0.35">
      <c r="A57" s="247" t="s">
        <v>281</v>
      </c>
      <c r="B57" s="247"/>
      <c r="C57" s="247"/>
      <c r="D57" s="247"/>
      <c r="E57" s="247"/>
      <c r="F57" s="247"/>
      <c r="G57" s="247"/>
      <c r="H57" s="247"/>
      <c r="I57" s="247"/>
    </row>
    <row r="58" spans="1:9" ht="7.5" customHeight="1" x14ac:dyDescent="0.35">
      <c r="A58" s="245"/>
      <c r="B58" s="245"/>
      <c r="C58" s="245"/>
      <c r="D58" s="245"/>
      <c r="E58" s="245"/>
      <c r="F58" s="245"/>
      <c r="G58" s="245"/>
      <c r="H58" s="245"/>
      <c r="I58" s="245"/>
    </row>
    <row r="59" spans="1:9" ht="29.25" customHeight="1" x14ac:dyDescent="0.35">
      <c r="A59" s="247" t="s">
        <v>282</v>
      </c>
      <c r="B59" s="247"/>
      <c r="C59" s="247"/>
      <c r="D59" s="247"/>
      <c r="E59" s="247"/>
      <c r="F59" s="247"/>
      <c r="G59" s="247"/>
      <c r="H59" s="247"/>
      <c r="I59" s="247"/>
    </row>
    <row r="60" spans="1:9" ht="6.75" customHeight="1" x14ac:dyDescent="0.35">
      <c r="A60" s="245"/>
      <c r="B60" s="245"/>
      <c r="C60" s="245"/>
      <c r="D60" s="245"/>
      <c r="E60" s="245"/>
      <c r="F60" s="245"/>
      <c r="G60" s="245"/>
      <c r="H60" s="245"/>
      <c r="I60" s="245"/>
    </row>
    <row r="61" spans="1:9" ht="24" customHeight="1" x14ac:dyDescent="0.35">
      <c r="A61" s="247" t="s">
        <v>283</v>
      </c>
      <c r="B61" s="247"/>
      <c r="C61" s="247"/>
      <c r="D61" s="247"/>
      <c r="E61" s="247"/>
      <c r="F61" s="247"/>
      <c r="G61" s="247"/>
      <c r="H61" s="247"/>
      <c r="I61" s="247"/>
    </row>
    <row r="62" spans="1:9" ht="9" customHeight="1" x14ac:dyDescent="0.35">
      <c r="A62" s="245"/>
      <c r="B62" s="245"/>
      <c r="C62" s="245"/>
      <c r="D62" s="245"/>
      <c r="E62" s="245"/>
      <c r="F62" s="245"/>
      <c r="G62" s="245"/>
      <c r="H62" s="245"/>
      <c r="I62" s="245"/>
    </row>
    <row r="63" spans="1:9" ht="25.5" customHeight="1" x14ac:dyDescent="0.35">
      <c r="A63" s="247" t="s">
        <v>284</v>
      </c>
      <c r="B63" s="247"/>
      <c r="C63" s="247"/>
      <c r="D63" s="247"/>
      <c r="E63" s="247"/>
      <c r="F63" s="247"/>
      <c r="G63" s="247"/>
      <c r="H63" s="247"/>
      <c r="I63" s="247"/>
    </row>
    <row r="64" spans="1:9" ht="9" customHeight="1" x14ac:dyDescent="0.35">
      <c r="A64" s="245"/>
      <c r="B64" s="245"/>
      <c r="C64" s="245"/>
      <c r="D64" s="245"/>
      <c r="E64" s="245"/>
      <c r="F64" s="245"/>
      <c r="G64" s="245"/>
      <c r="H64" s="245"/>
      <c r="I64" s="245"/>
    </row>
    <row r="65" spans="1:9" ht="27.75" customHeight="1" x14ac:dyDescent="0.35">
      <c r="A65" s="247" t="s">
        <v>285</v>
      </c>
      <c r="B65" s="247"/>
      <c r="C65" s="247"/>
      <c r="D65" s="247"/>
      <c r="E65" s="247"/>
      <c r="F65" s="247"/>
      <c r="G65" s="247"/>
      <c r="H65" s="247"/>
      <c r="I65" s="247"/>
    </row>
    <row r="66" spans="1:9" ht="8.25" customHeight="1" x14ac:dyDescent="0.35">
      <c r="A66" s="245"/>
      <c r="B66" s="245"/>
      <c r="C66" s="245"/>
      <c r="D66" s="245"/>
      <c r="E66" s="245"/>
      <c r="F66" s="245"/>
      <c r="G66" s="245"/>
      <c r="H66" s="245"/>
      <c r="I66" s="245"/>
    </row>
    <row r="67" spans="1:9" ht="28.5" customHeight="1" x14ac:dyDescent="0.35">
      <c r="A67" s="247" t="s">
        <v>286</v>
      </c>
      <c r="B67" s="247"/>
      <c r="C67" s="247"/>
      <c r="D67" s="247"/>
      <c r="E67" s="247"/>
      <c r="F67" s="247"/>
      <c r="G67" s="247"/>
      <c r="H67" s="247"/>
      <c r="I67" s="247"/>
    </row>
    <row r="68" spans="1:9" ht="6.75" customHeight="1" x14ac:dyDescent="0.35">
      <c r="A68" s="245"/>
      <c r="B68" s="245"/>
      <c r="C68" s="245"/>
      <c r="D68" s="245"/>
      <c r="E68" s="245"/>
      <c r="F68" s="245"/>
      <c r="G68" s="245"/>
      <c r="H68" s="245"/>
      <c r="I68" s="245"/>
    </row>
    <row r="69" spans="1:9" ht="39.75" customHeight="1" x14ac:dyDescent="0.35">
      <c r="A69" s="247" t="s">
        <v>287</v>
      </c>
      <c r="B69" s="247"/>
      <c r="C69" s="247"/>
      <c r="D69" s="247"/>
      <c r="E69" s="247"/>
      <c r="F69" s="247"/>
      <c r="G69" s="247"/>
      <c r="H69" s="247"/>
      <c r="I69" s="247"/>
    </row>
    <row r="70" spans="1:9" ht="6.75" customHeight="1" x14ac:dyDescent="0.35">
      <c r="A70" s="245"/>
      <c r="B70" s="245"/>
      <c r="C70" s="245"/>
      <c r="D70" s="245"/>
      <c r="E70" s="245"/>
      <c r="F70" s="245"/>
      <c r="G70" s="245"/>
      <c r="H70" s="245"/>
      <c r="I70" s="245"/>
    </row>
    <row r="71" spans="1:9" ht="36.75" customHeight="1" x14ac:dyDescent="0.35">
      <c r="A71" s="247" t="s">
        <v>288</v>
      </c>
      <c r="B71" s="247"/>
      <c r="C71" s="247"/>
      <c r="D71" s="247"/>
      <c r="E71" s="247"/>
      <c r="F71" s="247"/>
      <c r="G71" s="247"/>
      <c r="H71" s="247"/>
      <c r="I71" s="247"/>
    </row>
    <row r="72" spans="1:9" ht="7.5" customHeight="1" x14ac:dyDescent="0.35">
      <c r="A72" s="245"/>
      <c r="B72" s="245"/>
      <c r="C72" s="245"/>
      <c r="D72" s="245"/>
      <c r="E72" s="245"/>
      <c r="F72" s="245"/>
      <c r="G72" s="245"/>
      <c r="H72" s="245"/>
      <c r="I72" s="245"/>
    </row>
    <row r="73" spans="1:9" ht="69.75" customHeight="1" x14ac:dyDescent="0.35">
      <c r="A73" s="247" t="s">
        <v>289</v>
      </c>
      <c r="B73" s="247"/>
      <c r="C73" s="247"/>
      <c r="D73" s="247"/>
      <c r="E73" s="247"/>
      <c r="F73" s="247"/>
      <c r="G73" s="247"/>
      <c r="H73" s="247"/>
      <c r="I73" s="247"/>
    </row>
    <row r="74" spans="1:9" x14ac:dyDescent="0.35">
      <c r="A74" s="246"/>
      <c r="B74" s="246"/>
      <c r="C74" s="246"/>
      <c r="D74" s="246"/>
      <c r="E74" s="246"/>
      <c r="F74" s="246"/>
      <c r="G74" s="246"/>
      <c r="H74" s="246"/>
      <c r="I74" s="246"/>
    </row>
  </sheetData>
  <sheetProtection algorithmName="SHA-512" hashValue="+dplFeyW3HvJr5u+OhxoKI6bskDtIMSyeCIvNjw5qdjOmlaZwICRATnuc3vaOx2K2z5hV5kctL61KmltwKIjQA==" saltValue="7s8R01oqsu3PkEVcZWuELg==" spinCount="100000" sheet="1" objects="1" formatCells="0" formatColumns="0" formatRows="0" insertColumns="0" insertRows="0" insertHyperlinks="0" deleteColumns="0" deleteRows="0" sort="0" autoFilter="0" pivotTables="0"/>
  <mergeCells count="30">
    <mergeCell ref="A1:I1"/>
    <mergeCell ref="A2:I2"/>
    <mergeCell ref="A3:I3"/>
    <mergeCell ref="C13:G13"/>
    <mergeCell ref="B15:H15"/>
    <mergeCell ref="A10:I11"/>
    <mergeCell ref="B16:H16"/>
    <mergeCell ref="A24:C24"/>
    <mergeCell ref="D24:G24"/>
    <mergeCell ref="A25:C25"/>
    <mergeCell ref="D25:G25"/>
    <mergeCell ref="A42:I42"/>
    <mergeCell ref="A45:I45"/>
    <mergeCell ref="A47:I47"/>
    <mergeCell ref="A49:I49"/>
    <mergeCell ref="D26:G26"/>
    <mergeCell ref="D27:G27"/>
    <mergeCell ref="A26:C27"/>
    <mergeCell ref="A51:I51"/>
    <mergeCell ref="A53:I53"/>
    <mergeCell ref="A55:I55"/>
    <mergeCell ref="A57:I57"/>
    <mergeCell ref="A67:I67"/>
    <mergeCell ref="A59:I59"/>
    <mergeCell ref="A69:I69"/>
    <mergeCell ref="A71:I71"/>
    <mergeCell ref="A73:I73"/>
    <mergeCell ref="A61:I61"/>
    <mergeCell ref="A63:I63"/>
    <mergeCell ref="A65:I65"/>
  </mergeCells>
  <pageMargins left="0.75138888888888899" right="0.68888888888888899" top="1" bottom="1" header="0.5" footer="0.5"/>
  <pageSetup paperSize="9" orientation="portrait" r:id="rId1"/>
  <headerFooter>
    <oddHeader>&amp;R&amp;"Monotype Corsiva"&amp;12О.В. Яковлева&amp;L&amp;"Monotype Corsiva"&amp;12Диагностика индивидуального развития детей  3-4 лет</oddHeader>
    <oddFooter>&amp;R&amp;"Monotype Corsiva"&amp;12https://vk.com/travel_posobiya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5270-DF1B-4FA6-95A0-E49B83724B67}">
  <sheetPr codeName="Лист11">
    <tabColor theme="5"/>
    <pageSetUpPr fitToPage="1"/>
  </sheetPr>
  <dimension ref="B1:U41"/>
  <sheetViews>
    <sheetView view="pageLayout" topLeftCell="A22" zoomScale="55" zoomScaleNormal="70" zoomScalePageLayoutView="55" workbookViewId="0">
      <selection activeCell="R34" sqref="R34"/>
    </sheetView>
  </sheetViews>
  <sheetFormatPr defaultColWidth="9.1796875" defaultRowHeight="14.5" x14ac:dyDescent="0.35"/>
  <cols>
    <col min="1" max="2" width="9.1796875" style="1"/>
    <col min="3" max="3" width="27.7265625" style="1" customWidth="1"/>
    <col min="4" max="4" width="10.54296875" style="1" customWidth="1"/>
    <col min="5" max="5" width="9.54296875" style="1" customWidth="1"/>
    <col min="6" max="7" width="9.1796875" style="1"/>
    <col min="8" max="8" width="10.54296875" style="1" customWidth="1"/>
    <col min="9" max="9" width="11.7265625" style="1" customWidth="1"/>
    <col min="10" max="11" width="9.1796875" style="1"/>
    <col min="12" max="12" width="10.7265625" style="1" customWidth="1"/>
    <col min="13" max="13" width="10.1796875" style="1" customWidth="1"/>
    <col min="14" max="14" width="11.81640625" style="1" customWidth="1"/>
    <col min="15" max="15" width="10.81640625" style="1" customWidth="1"/>
    <col min="16" max="16384" width="9.1796875" style="1"/>
  </cols>
  <sheetData>
    <row r="1" spans="2:21" ht="20" x14ac:dyDescent="0.35">
      <c r="B1" s="383" t="s">
        <v>36</v>
      </c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S1" s="338" t="s">
        <v>125</v>
      </c>
      <c r="T1" s="338"/>
      <c r="U1" s="218"/>
    </row>
    <row r="2" spans="2:21" ht="17.5" x14ac:dyDescent="0.35">
      <c r="B2" s="17" t="s">
        <v>192</v>
      </c>
      <c r="L2" s="219" t="s">
        <v>197</v>
      </c>
    </row>
    <row r="3" spans="2:21" ht="18.5" thickBot="1" x14ac:dyDescent="0.4">
      <c r="B3" s="23"/>
    </row>
    <row r="4" spans="2:21" ht="87.75" customHeight="1" x14ac:dyDescent="0.35">
      <c r="B4" s="340" t="s">
        <v>9</v>
      </c>
      <c r="C4" s="340" t="s">
        <v>10</v>
      </c>
      <c r="D4" s="304" t="s">
        <v>189</v>
      </c>
      <c r="E4" s="344"/>
      <c r="F4" s="304" t="s">
        <v>190</v>
      </c>
      <c r="G4" s="384"/>
      <c r="H4" s="304" t="s">
        <v>191</v>
      </c>
      <c r="I4" s="344"/>
      <c r="J4" s="306" t="s">
        <v>11</v>
      </c>
      <c r="K4" s="295"/>
      <c r="L4" s="304" t="s">
        <v>193</v>
      </c>
      <c r="M4" s="344"/>
      <c r="N4" s="304" t="s">
        <v>194</v>
      </c>
      <c r="O4" s="344"/>
      <c r="P4" s="304" t="s">
        <v>195</v>
      </c>
      <c r="Q4" s="300"/>
      <c r="R4" s="300" t="s">
        <v>196</v>
      </c>
      <c r="S4" s="384"/>
      <c r="T4" s="306" t="s">
        <v>11</v>
      </c>
      <c r="U4" s="295"/>
    </row>
    <row r="5" spans="2:21" ht="24" customHeight="1" thickBot="1" x14ac:dyDescent="0.4">
      <c r="B5" s="341"/>
      <c r="C5" s="341"/>
      <c r="D5" s="345"/>
      <c r="E5" s="346"/>
      <c r="F5" s="345"/>
      <c r="G5" s="385"/>
      <c r="H5" s="345"/>
      <c r="I5" s="346"/>
      <c r="J5" s="296"/>
      <c r="K5" s="297"/>
      <c r="L5" s="345"/>
      <c r="M5" s="346"/>
      <c r="N5" s="345"/>
      <c r="O5" s="346"/>
      <c r="P5" s="305"/>
      <c r="Q5" s="302"/>
      <c r="R5" s="385"/>
      <c r="S5" s="385"/>
      <c r="T5" s="296"/>
      <c r="U5" s="297"/>
    </row>
    <row r="6" spans="2:21" ht="16" thickBot="1" x14ac:dyDescent="0.4">
      <c r="B6" s="342"/>
      <c r="C6" s="342"/>
      <c r="D6" s="25" t="s">
        <v>12</v>
      </c>
      <c r="E6" s="25" t="s">
        <v>13</v>
      </c>
      <c r="F6" s="25" t="s">
        <v>12</v>
      </c>
      <c r="G6" s="25" t="s">
        <v>13</v>
      </c>
      <c r="H6" s="25" t="s">
        <v>12</v>
      </c>
      <c r="I6" s="25" t="s">
        <v>13</v>
      </c>
      <c r="J6" s="41" t="s">
        <v>12</v>
      </c>
      <c r="K6" s="41" t="s">
        <v>13</v>
      </c>
      <c r="L6" s="25" t="s">
        <v>12</v>
      </c>
      <c r="M6" s="25" t="s">
        <v>13</v>
      </c>
      <c r="N6" s="25" t="s">
        <v>12</v>
      </c>
      <c r="O6" s="25" t="s">
        <v>13</v>
      </c>
      <c r="P6" s="25" t="s">
        <v>12</v>
      </c>
      <c r="Q6" s="25" t="s">
        <v>13</v>
      </c>
      <c r="R6" s="25" t="s">
        <v>12</v>
      </c>
      <c r="S6" s="25" t="s">
        <v>13</v>
      </c>
      <c r="T6" s="26" t="s">
        <v>12</v>
      </c>
      <c r="U6" s="26" t="s">
        <v>13</v>
      </c>
    </row>
    <row r="7" spans="2:21" ht="16" thickBot="1" x14ac:dyDescent="0.4">
      <c r="B7" s="27">
        <v>1</v>
      </c>
      <c r="C7" s="28" t="s">
        <v>14</v>
      </c>
      <c r="D7" s="91">
        <v>2</v>
      </c>
      <c r="E7" s="91">
        <v>3</v>
      </c>
      <c r="F7" s="91">
        <v>2</v>
      </c>
      <c r="G7" s="91">
        <v>3</v>
      </c>
      <c r="H7" s="91">
        <v>4</v>
      </c>
      <c r="I7" s="91">
        <v>5</v>
      </c>
      <c r="J7" s="221">
        <f>(D7+F7+H7)/3</f>
        <v>2.6666666666666665</v>
      </c>
      <c r="K7" s="221">
        <f>(E7+G7+I7)/3</f>
        <v>3.6666666666666665</v>
      </c>
      <c r="L7" s="91">
        <v>3</v>
      </c>
      <c r="M7" s="91">
        <v>3</v>
      </c>
      <c r="N7" s="91">
        <v>3</v>
      </c>
      <c r="O7" s="91">
        <v>4</v>
      </c>
      <c r="P7" s="91">
        <v>3</v>
      </c>
      <c r="Q7" s="91">
        <v>4</v>
      </c>
      <c r="R7" s="91">
        <v>3</v>
      </c>
      <c r="S7" s="91">
        <v>4</v>
      </c>
      <c r="T7" s="223">
        <f>(L7+N7+P7+R7)/4</f>
        <v>3</v>
      </c>
      <c r="U7" s="223">
        <f>(M7+O7+Q7+S7)/4</f>
        <v>3.75</v>
      </c>
    </row>
    <row r="8" spans="2:21" ht="16" thickBot="1" x14ac:dyDescent="0.4">
      <c r="B8" s="27">
        <v>2</v>
      </c>
      <c r="C8" s="28" t="s">
        <v>15</v>
      </c>
      <c r="D8" s="91">
        <v>2</v>
      </c>
      <c r="E8" s="91">
        <v>3</v>
      </c>
      <c r="F8" s="91">
        <v>2</v>
      </c>
      <c r="G8" s="91">
        <v>3</v>
      </c>
      <c r="H8" s="91">
        <v>2</v>
      </c>
      <c r="I8" s="91">
        <v>3</v>
      </c>
      <c r="J8" s="221">
        <f t="shared" ref="J8:J31" si="0">(D8+F8+H8)/3</f>
        <v>2</v>
      </c>
      <c r="K8" s="221">
        <f t="shared" ref="K8:K31" si="1">(E8+G8+I8)/3</f>
        <v>3</v>
      </c>
      <c r="L8" s="91">
        <v>3</v>
      </c>
      <c r="M8" s="91">
        <v>4</v>
      </c>
      <c r="N8" s="91">
        <v>3</v>
      </c>
      <c r="O8" s="91">
        <v>4</v>
      </c>
      <c r="P8" s="91">
        <v>3</v>
      </c>
      <c r="Q8" s="91">
        <v>3</v>
      </c>
      <c r="R8" s="91">
        <v>4</v>
      </c>
      <c r="S8" s="91">
        <v>5</v>
      </c>
      <c r="T8" s="223">
        <f t="shared" ref="T8:T30" si="2">(L8+N8+P8+R8)/4</f>
        <v>3.25</v>
      </c>
      <c r="U8" s="223">
        <f t="shared" ref="U8:U30" si="3">(M8+O8+Q8+S8)/4</f>
        <v>4</v>
      </c>
    </row>
    <row r="9" spans="2:21" ht="18.75" customHeight="1" thickBot="1" x14ac:dyDescent="0.4">
      <c r="B9" s="27">
        <v>3</v>
      </c>
      <c r="C9" s="28" t="s">
        <v>16</v>
      </c>
      <c r="D9" s="91">
        <v>3</v>
      </c>
      <c r="E9" s="91">
        <v>4</v>
      </c>
      <c r="F9" s="91">
        <v>3</v>
      </c>
      <c r="G9" s="91">
        <v>4</v>
      </c>
      <c r="H9" s="91">
        <v>4</v>
      </c>
      <c r="I9" s="91">
        <v>5</v>
      </c>
      <c r="J9" s="221">
        <f t="shared" si="0"/>
        <v>3.3333333333333335</v>
      </c>
      <c r="K9" s="221">
        <f t="shared" si="1"/>
        <v>4.333333333333333</v>
      </c>
      <c r="L9" s="91">
        <v>2</v>
      </c>
      <c r="M9" s="91">
        <v>3</v>
      </c>
      <c r="N9" s="91">
        <v>2</v>
      </c>
      <c r="O9" s="91">
        <v>3</v>
      </c>
      <c r="P9" s="91">
        <v>2</v>
      </c>
      <c r="Q9" s="91">
        <v>3</v>
      </c>
      <c r="R9" s="91">
        <v>2</v>
      </c>
      <c r="S9" s="91">
        <v>3</v>
      </c>
      <c r="T9" s="223">
        <f t="shared" si="2"/>
        <v>2</v>
      </c>
      <c r="U9" s="223">
        <f t="shared" si="3"/>
        <v>3</v>
      </c>
    </row>
    <row r="10" spans="2:21" ht="16" thickBot="1" x14ac:dyDescent="0.4">
      <c r="B10" s="27">
        <v>4</v>
      </c>
      <c r="C10" s="28"/>
      <c r="D10" s="91"/>
      <c r="E10" s="91"/>
      <c r="F10" s="91"/>
      <c r="G10" s="91"/>
      <c r="H10" s="91"/>
      <c r="I10" s="91"/>
      <c r="J10" s="221">
        <f t="shared" si="0"/>
        <v>0</v>
      </c>
      <c r="K10" s="221">
        <f t="shared" si="1"/>
        <v>0</v>
      </c>
      <c r="L10" s="91"/>
      <c r="M10" s="91"/>
      <c r="N10" s="91"/>
      <c r="O10" s="91"/>
      <c r="P10" s="91"/>
      <c r="Q10" s="91"/>
      <c r="R10" s="91"/>
      <c r="S10" s="91"/>
      <c r="T10" s="223">
        <f t="shared" si="2"/>
        <v>0</v>
      </c>
      <c r="U10" s="223">
        <f t="shared" si="3"/>
        <v>0</v>
      </c>
    </row>
    <row r="11" spans="2:21" ht="16" thickBot="1" x14ac:dyDescent="0.4">
      <c r="B11" s="27">
        <v>5</v>
      </c>
      <c r="C11" s="28"/>
      <c r="D11" s="91"/>
      <c r="E11" s="91"/>
      <c r="F11" s="91"/>
      <c r="G11" s="91"/>
      <c r="H11" s="91"/>
      <c r="I11" s="91"/>
      <c r="J11" s="221">
        <f t="shared" si="0"/>
        <v>0</v>
      </c>
      <c r="K11" s="221">
        <f t="shared" si="1"/>
        <v>0</v>
      </c>
      <c r="L11" s="91"/>
      <c r="M11" s="91"/>
      <c r="N11" s="91"/>
      <c r="O11" s="91"/>
      <c r="P11" s="91"/>
      <c r="Q11" s="91"/>
      <c r="R11" s="91"/>
      <c r="S11" s="91"/>
      <c r="T11" s="223">
        <f t="shared" si="2"/>
        <v>0</v>
      </c>
      <c r="U11" s="223">
        <f t="shared" si="3"/>
        <v>0</v>
      </c>
    </row>
    <row r="12" spans="2:21" ht="16" thickBot="1" x14ac:dyDescent="0.4">
      <c r="B12" s="27">
        <v>6</v>
      </c>
      <c r="C12" s="28"/>
      <c r="D12" s="91"/>
      <c r="E12" s="91"/>
      <c r="F12" s="91"/>
      <c r="G12" s="91"/>
      <c r="H12" s="91"/>
      <c r="I12" s="91"/>
      <c r="J12" s="221">
        <f t="shared" si="0"/>
        <v>0</v>
      </c>
      <c r="K12" s="221">
        <f t="shared" si="1"/>
        <v>0</v>
      </c>
      <c r="L12" s="91"/>
      <c r="M12" s="91"/>
      <c r="N12" s="91"/>
      <c r="O12" s="91"/>
      <c r="P12" s="91"/>
      <c r="Q12" s="91"/>
      <c r="R12" s="91"/>
      <c r="S12" s="91"/>
      <c r="T12" s="223">
        <f t="shared" si="2"/>
        <v>0</v>
      </c>
      <c r="U12" s="223">
        <f t="shared" si="3"/>
        <v>0</v>
      </c>
    </row>
    <row r="13" spans="2:21" ht="16" thickBot="1" x14ac:dyDescent="0.4">
      <c r="B13" s="27">
        <v>7</v>
      </c>
      <c r="C13" s="28"/>
      <c r="D13" s="91"/>
      <c r="E13" s="91"/>
      <c r="F13" s="91"/>
      <c r="G13" s="91"/>
      <c r="H13" s="91"/>
      <c r="I13" s="91"/>
      <c r="J13" s="221">
        <f t="shared" si="0"/>
        <v>0</v>
      </c>
      <c r="K13" s="221">
        <f t="shared" si="1"/>
        <v>0</v>
      </c>
      <c r="L13" s="91"/>
      <c r="M13" s="91"/>
      <c r="N13" s="91"/>
      <c r="O13" s="91"/>
      <c r="P13" s="91"/>
      <c r="Q13" s="91"/>
      <c r="R13" s="91"/>
      <c r="S13" s="91"/>
      <c r="T13" s="223">
        <f t="shared" si="2"/>
        <v>0</v>
      </c>
      <c r="U13" s="223">
        <f t="shared" si="3"/>
        <v>0</v>
      </c>
    </row>
    <row r="14" spans="2:21" ht="16" thickBot="1" x14ac:dyDescent="0.4">
      <c r="B14" s="27">
        <v>8</v>
      </c>
      <c r="C14" s="28"/>
      <c r="D14" s="91"/>
      <c r="E14" s="91"/>
      <c r="F14" s="91"/>
      <c r="G14" s="91"/>
      <c r="H14" s="91"/>
      <c r="I14" s="91"/>
      <c r="J14" s="221">
        <f t="shared" si="0"/>
        <v>0</v>
      </c>
      <c r="K14" s="221">
        <f t="shared" si="1"/>
        <v>0</v>
      </c>
      <c r="L14" s="91"/>
      <c r="M14" s="91"/>
      <c r="N14" s="91"/>
      <c r="O14" s="91"/>
      <c r="P14" s="91"/>
      <c r="Q14" s="91"/>
      <c r="R14" s="91"/>
      <c r="S14" s="91"/>
      <c r="T14" s="223">
        <f t="shared" si="2"/>
        <v>0</v>
      </c>
      <c r="U14" s="223">
        <f t="shared" si="3"/>
        <v>0</v>
      </c>
    </row>
    <row r="15" spans="2:21" ht="16" thickBot="1" x14ac:dyDescent="0.4">
      <c r="B15" s="27">
        <v>9</v>
      </c>
      <c r="C15" s="28"/>
      <c r="D15" s="91"/>
      <c r="E15" s="91"/>
      <c r="F15" s="91"/>
      <c r="G15" s="91"/>
      <c r="H15" s="91"/>
      <c r="I15" s="91"/>
      <c r="J15" s="221">
        <f t="shared" si="0"/>
        <v>0</v>
      </c>
      <c r="K15" s="221">
        <f t="shared" si="1"/>
        <v>0</v>
      </c>
      <c r="L15" s="91"/>
      <c r="M15" s="91"/>
      <c r="N15" s="91"/>
      <c r="O15" s="91"/>
      <c r="P15" s="91"/>
      <c r="Q15" s="91"/>
      <c r="R15" s="91"/>
      <c r="S15" s="91"/>
      <c r="T15" s="223">
        <f t="shared" si="2"/>
        <v>0</v>
      </c>
      <c r="U15" s="223">
        <f t="shared" si="3"/>
        <v>0</v>
      </c>
    </row>
    <row r="16" spans="2:21" ht="16" thickBot="1" x14ac:dyDescent="0.4">
      <c r="B16" s="27">
        <v>10</v>
      </c>
      <c r="C16" s="28"/>
      <c r="D16" s="91"/>
      <c r="E16" s="91"/>
      <c r="F16" s="91"/>
      <c r="G16" s="91"/>
      <c r="H16" s="91"/>
      <c r="I16" s="91"/>
      <c r="J16" s="221">
        <f t="shared" si="0"/>
        <v>0</v>
      </c>
      <c r="K16" s="221">
        <f t="shared" si="1"/>
        <v>0</v>
      </c>
      <c r="L16" s="91"/>
      <c r="M16" s="91"/>
      <c r="N16" s="91"/>
      <c r="O16" s="91"/>
      <c r="P16" s="91"/>
      <c r="Q16" s="91"/>
      <c r="R16" s="91"/>
      <c r="S16" s="91"/>
      <c r="T16" s="223">
        <f t="shared" si="2"/>
        <v>0</v>
      </c>
      <c r="U16" s="223">
        <f t="shared" si="3"/>
        <v>0</v>
      </c>
    </row>
    <row r="17" spans="2:21" ht="16" thickBot="1" x14ac:dyDescent="0.4">
      <c r="B17" s="27">
        <v>11</v>
      </c>
      <c r="C17" s="28"/>
      <c r="D17" s="91"/>
      <c r="E17" s="91"/>
      <c r="F17" s="91"/>
      <c r="G17" s="91"/>
      <c r="H17" s="91"/>
      <c r="I17" s="91"/>
      <c r="J17" s="221">
        <f t="shared" si="0"/>
        <v>0</v>
      </c>
      <c r="K17" s="221">
        <f t="shared" si="1"/>
        <v>0</v>
      </c>
      <c r="L17" s="91"/>
      <c r="M17" s="91"/>
      <c r="N17" s="91"/>
      <c r="O17" s="91"/>
      <c r="P17" s="91"/>
      <c r="Q17" s="91"/>
      <c r="R17" s="91"/>
      <c r="S17" s="91"/>
      <c r="T17" s="223">
        <f t="shared" si="2"/>
        <v>0</v>
      </c>
      <c r="U17" s="223">
        <f t="shared" si="3"/>
        <v>0</v>
      </c>
    </row>
    <row r="18" spans="2:21" ht="16" thickBot="1" x14ac:dyDescent="0.4">
      <c r="B18" s="27">
        <v>12</v>
      </c>
      <c r="C18" s="28"/>
      <c r="D18" s="91"/>
      <c r="E18" s="91"/>
      <c r="F18" s="91"/>
      <c r="G18" s="91"/>
      <c r="H18" s="91"/>
      <c r="I18" s="91"/>
      <c r="J18" s="221">
        <f t="shared" si="0"/>
        <v>0</v>
      </c>
      <c r="K18" s="221">
        <f t="shared" si="1"/>
        <v>0</v>
      </c>
      <c r="L18" s="91"/>
      <c r="M18" s="91"/>
      <c r="N18" s="91"/>
      <c r="O18" s="91"/>
      <c r="P18" s="91"/>
      <c r="Q18" s="91"/>
      <c r="R18" s="91"/>
      <c r="S18" s="91"/>
      <c r="T18" s="223">
        <f t="shared" si="2"/>
        <v>0</v>
      </c>
      <c r="U18" s="223">
        <f t="shared" si="3"/>
        <v>0</v>
      </c>
    </row>
    <row r="19" spans="2:21" ht="16" thickBot="1" x14ac:dyDescent="0.4">
      <c r="B19" s="27">
        <v>13</v>
      </c>
      <c r="C19" s="28"/>
      <c r="D19" s="91"/>
      <c r="E19" s="91"/>
      <c r="F19" s="91"/>
      <c r="G19" s="91"/>
      <c r="H19" s="91"/>
      <c r="I19" s="91"/>
      <c r="J19" s="221">
        <f t="shared" si="0"/>
        <v>0</v>
      </c>
      <c r="K19" s="221">
        <f t="shared" si="1"/>
        <v>0</v>
      </c>
      <c r="L19" s="91"/>
      <c r="M19" s="91"/>
      <c r="N19" s="91"/>
      <c r="O19" s="91"/>
      <c r="P19" s="91"/>
      <c r="Q19" s="91"/>
      <c r="R19" s="91"/>
      <c r="S19" s="91"/>
      <c r="T19" s="223">
        <f t="shared" si="2"/>
        <v>0</v>
      </c>
      <c r="U19" s="223">
        <f t="shared" si="3"/>
        <v>0</v>
      </c>
    </row>
    <row r="20" spans="2:21" ht="16" thickBot="1" x14ac:dyDescent="0.4">
      <c r="B20" s="27">
        <v>14</v>
      </c>
      <c r="C20" s="28"/>
      <c r="D20" s="91"/>
      <c r="E20" s="91"/>
      <c r="F20" s="91"/>
      <c r="G20" s="91"/>
      <c r="H20" s="91"/>
      <c r="I20" s="91"/>
      <c r="J20" s="221">
        <f t="shared" si="0"/>
        <v>0</v>
      </c>
      <c r="K20" s="221">
        <f t="shared" si="1"/>
        <v>0</v>
      </c>
      <c r="L20" s="91"/>
      <c r="M20" s="91"/>
      <c r="N20" s="91"/>
      <c r="O20" s="91"/>
      <c r="P20" s="91"/>
      <c r="Q20" s="91"/>
      <c r="R20" s="91"/>
      <c r="S20" s="91"/>
      <c r="T20" s="223">
        <f t="shared" si="2"/>
        <v>0</v>
      </c>
      <c r="U20" s="223">
        <f t="shared" si="3"/>
        <v>0</v>
      </c>
    </row>
    <row r="21" spans="2:21" ht="16" thickBot="1" x14ac:dyDescent="0.4">
      <c r="B21" s="27">
        <v>15</v>
      </c>
      <c r="C21" s="28"/>
      <c r="D21" s="91"/>
      <c r="E21" s="91"/>
      <c r="F21" s="91"/>
      <c r="G21" s="91"/>
      <c r="H21" s="91"/>
      <c r="I21" s="91"/>
      <c r="J21" s="221">
        <f t="shared" si="0"/>
        <v>0</v>
      </c>
      <c r="K21" s="221">
        <f t="shared" si="1"/>
        <v>0</v>
      </c>
      <c r="L21" s="91"/>
      <c r="M21" s="91"/>
      <c r="N21" s="91"/>
      <c r="O21" s="91"/>
      <c r="P21" s="91"/>
      <c r="Q21" s="91"/>
      <c r="R21" s="91"/>
      <c r="S21" s="91"/>
      <c r="T21" s="223">
        <f t="shared" si="2"/>
        <v>0</v>
      </c>
      <c r="U21" s="223">
        <f t="shared" si="3"/>
        <v>0</v>
      </c>
    </row>
    <row r="22" spans="2:21" ht="16" thickBot="1" x14ac:dyDescent="0.4">
      <c r="B22" s="27">
        <v>16</v>
      </c>
      <c r="C22" s="28"/>
      <c r="D22" s="91"/>
      <c r="E22" s="91"/>
      <c r="F22" s="91"/>
      <c r="G22" s="91"/>
      <c r="H22" s="91"/>
      <c r="I22" s="91"/>
      <c r="J22" s="221">
        <f t="shared" si="0"/>
        <v>0</v>
      </c>
      <c r="K22" s="221">
        <f t="shared" si="1"/>
        <v>0</v>
      </c>
      <c r="L22" s="91"/>
      <c r="M22" s="91"/>
      <c r="N22" s="91"/>
      <c r="O22" s="91"/>
      <c r="P22" s="91"/>
      <c r="Q22" s="91"/>
      <c r="R22" s="91"/>
      <c r="S22" s="91"/>
      <c r="T22" s="223">
        <f t="shared" si="2"/>
        <v>0</v>
      </c>
      <c r="U22" s="223">
        <f t="shared" si="3"/>
        <v>0</v>
      </c>
    </row>
    <row r="23" spans="2:21" ht="16" thickBot="1" x14ac:dyDescent="0.4">
      <c r="B23" s="27">
        <v>17</v>
      </c>
      <c r="C23" s="28"/>
      <c r="D23" s="91"/>
      <c r="E23" s="91"/>
      <c r="F23" s="91"/>
      <c r="G23" s="91"/>
      <c r="H23" s="91"/>
      <c r="I23" s="91"/>
      <c r="J23" s="221">
        <f t="shared" si="0"/>
        <v>0</v>
      </c>
      <c r="K23" s="221">
        <f t="shared" si="1"/>
        <v>0</v>
      </c>
      <c r="L23" s="91"/>
      <c r="M23" s="91"/>
      <c r="N23" s="91"/>
      <c r="O23" s="91"/>
      <c r="P23" s="91"/>
      <c r="Q23" s="91"/>
      <c r="R23" s="91"/>
      <c r="S23" s="91"/>
      <c r="T23" s="223">
        <f t="shared" si="2"/>
        <v>0</v>
      </c>
      <c r="U23" s="223">
        <f t="shared" si="3"/>
        <v>0</v>
      </c>
    </row>
    <row r="24" spans="2:21" ht="16" thickBot="1" x14ac:dyDescent="0.4">
      <c r="B24" s="27">
        <v>18</v>
      </c>
      <c r="C24" s="28"/>
      <c r="D24" s="91"/>
      <c r="E24" s="91"/>
      <c r="F24" s="91"/>
      <c r="G24" s="91"/>
      <c r="H24" s="91"/>
      <c r="I24" s="91"/>
      <c r="J24" s="221">
        <f t="shared" si="0"/>
        <v>0</v>
      </c>
      <c r="K24" s="221">
        <f t="shared" si="1"/>
        <v>0</v>
      </c>
      <c r="L24" s="91"/>
      <c r="M24" s="91"/>
      <c r="N24" s="91"/>
      <c r="O24" s="91"/>
      <c r="P24" s="91"/>
      <c r="Q24" s="91"/>
      <c r="R24" s="91"/>
      <c r="S24" s="91"/>
      <c r="T24" s="223">
        <f t="shared" si="2"/>
        <v>0</v>
      </c>
      <c r="U24" s="223">
        <f t="shared" si="3"/>
        <v>0</v>
      </c>
    </row>
    <row r="25" spans="2:21" ht="16" thickBot="1" x14ac:dyDescent="0.4">
      <c r="B25" s="27">
        <v>19</v>
      </c>
      <c r="C25" s="28"/>
      <c r="D25" s="91"/>
      <c r="E25" s="91"/>
      <c r="F25" s="91"/>
      <c r="G25" s="91"/>
      <c r="H25" s="91"/>
      <c r="I25" s="91"/>
      <c r="J25" s="221">
        <f t="shared" si="0"/>
        <v>0</v>
      </c>
      <c r="K25" s="221">
        <f t="shared" si="1"/>
        <v>0</v>
      </c>
      <c r="L25" s="91"/>
      <c r="M25" s="91"/>
      <c r="N25" s="91"/>
      <c r="O25" s="91"/>
      <c r="P25" s="91"/>
      <c r="Q25" s="91"/>
      <c r="R25" s="91"/>
      <c r="S25" s="91"/>
      <c r="T25" s="223">
        <f t="shared" si="2"/>
        <v>0</v>
      </c>
      <c r="U25" s="223">
        <f t="shared" si="3"/>
        <v>0</v>
      </c>
    </row>
    <row r="26" spans="2:21" ht="16" thickBot="1" x14ac:dyDescent="0.4">
      <c r="B26" s="27">
        <v>20</v>
      </c>
      <c r="C26" s="28"/>
      <c r="D26" s="91"/>
      <c r="E26" s="91"/>
      <c r="F26" s="91"/>
      <c r="G26" s="91"/>
      <c r="H26" s="91"/>
      <c r="I26" s="91"/>
      <c r="J26" s="221">
        <f t="shared" si="0"/>
        <v>0</v>
      </c>
      <c r="K26" s="221">
        <f t="shared" si="1"/>
        <v>0</v>
      </c>
      <c r="L26" s="91"/>
      <c r="M26" s="91"/>
      <c r="N26" s="91"/>
      <c r="O26" s="91"/>
      <c r="P26" s="91"/>
      <c r="Q26" s="91"/>
      <c r="R26" s="91"/>
      <c r="S26" s="91"/>
      <c r="T26" s="223">
        <f t="shared" si="2"/>
        <v>0</v>
      </c>
      <c r="U26" s="223">
        <f t="shared" si="3"/>
        <v>0</v>
      </c>
    </row>
    <row r="27" spans="2:21" ht="16" thickBot="1" x14ac:dyDescent="0.4">
      <c r="B27" s="27">
        <v>21</v>
      </c>
      <c r="C27" s="28"/>
      <c r="D27" s="91"/>
      <c r="E27" s="91"/>
      <c r="F27" s="91"/>
      <c r="G27" s="91"/>
      <c r="H27" s="91"/>
      <c r="I27" s="91"/>
      <c r="J27" s="221">
        <f t="shared" si="0"/>
        <v>0</v>
      </c>
      <c r="K27" s="221">
        <f t="shared" si="1"/>
        <v>0</v>
      </c>
      <c r="L27" s="91"/>
      <c r="M27" s="91"/>
      <c r="N27" s="91"/>
      <c r="O27" s="91"/>
      <c r="P27" s="91"/>
      <c r="Q27" s="91"/>
      <c r="R27" s="91"/>
      <c r="S27" s="91"/>
      <c r="T27" s="223">
        <f t="shared" si="2"/>
        <v>0</v>
      </c>
      <c r="U27" s="223">
        <f t="shared" si="3"/>
        <v>0</v>
      </c>
    </row>
    <row r="28" spans="2:21" ht="16" thickBot="1" x14ac:dyDescent="0.4">
      <c r="B28" s="27">
        <v>22</v>
      </c>
      <c r="C28" s="28"/>
      <c r="D28" s="91"/>
      <c r="E28" s="91"/>
      <c r="F28" s="91"/>
      <c r="G28" s="91"/>
      <c r="H28" s="91"/>
      <c r="I28" s="91"/>
      <c r="J28" s="221">
        <f t="shared" si="0"/>
        <v>0</v>
      </c>
      <c r="K28" s="221">
        <f t="shared" si="1"/>
        <v>0</v>
      </c>
      <c r="L28" s="91"/>
      <c r="M28" s="91"/>
      <c r="N28" s="91"/>
      <c r="O28" s="91"/>
      <c r="P28" s="91"/>
      <c r="Q28" s="91"/>
      <c r="R28" s="91"/>
      <c r="S28" s="91"/>
      <c r="T28" s="223">
        <f t="shared" si="2"/>
        <v>0</v>
      </c>
      <c r="U28" s="223">
        <f t="shared" si="3"/>
        <v>0</v>
      </c>
    </row>
    <row r="29" spans="2:21" ht="16" thickBot="1" x14ac:dyDescent="0.4">
      <c r="B29" s="27">
        <v>23</v>
      </c>
      <c r="C29" s="28"/>
      <c r="D29" s="91"/>
      <c r="E29" s="91"/>
      <c r="F29" s="91"/>
      <c r="G29" s="91"/>
      <c r="H29" s="91"/>
      <c r="I29" s="91"/>
      <c r="J29" s="221">
        <f t="shared" si="0"/>
        <v>0</v>
      </c>
      <c r="K29" s="221">
        <f t="shared" si="1"/>
        <v>0</v>
      </c>
      <c r="L29" s="91"/>
      <c r="M29" s="91"/>
      <c r="N29" s="91"/>
      <c r="O29" s="91"/>
      <c r="P29" s="91"/>
      <c r="Q29" s="91"/>
      <c r="R29" s="91"/>
      <c r="S29" s="91"/>
      <c r="T29" s="223">
        <f t="shared" si="2"/>
        <v>0</v>
      </c>
      <c r="U29" s="223">
        <f t="shared" si="3"/>
        <v>0</v>
      </c>
    </row>
    <row r="30" spans="2:21" ht="16" thickBot="1" x14ac:dyDescent="0.4">
      <c r="B30" s="27">
        <v>24</v>
      </c>
      <c r="C30" s="28"/>
      <c r="D30" s="91"/>
      <c r="E30" s="91"/>
      <c r="F30" s="91"/>
      <c r="G30" s="91"/>
      <c r="H30" s="91"/>
      <c r="I30" s="91"/>
      <c r="J30" s="221">
        <f t="shared" si="0"/>
        <v>0</v>
      </c>
      <c r="K30" s="221">
        <f t="shared" si="1"/>
        <v>0</v>
      </c>
      <c r="L30" s="91"/>
      <c r="M30" s="91"/>
      <c r="N30" s="91"/>
      <c r="O30" s="91"/>
      <c r="P30" s="91"/>
      <c r="Q30" s="91"/>
      <c r="R30" s="91"/>
      <c r="S30" s="91"/>
      <c r="T30" s="223">
        <f t="shared" si="2"/>
        <v>0</v>
      </c>
      <c r="U30" s="223">
        <f t="shared" si="3"/>
        <v>0</v>
      </c>
    </row>
    <row r="31" spans="2:21" ht="16" thickBot="1" x14ac:dyDescent="0.4">
      <c r="B31" s="27"/>
      <c r="C31" s="29" t="s">
        <v>17</v>
      </c>
      <c r="D31" s="44">
        <f>(D7+D8+D9+D10+D11+D12+D13+D14+D15+D16+D17+D18+D19+D20+D21+D22+D23+D24+D25+D26+D27+D28+D29+D30)/COUNTA($C$7:$C$30)</f>
        <v>2.3333333333333335</v>
      </c>
      <c r="E31" s="44">
        <f>(E7+E8+E9+E10+E11+E12+E13+E14+E15+E16+E17+E18+E19+E20+E21+E22+E23+E24+E25+E26+E27+E28+E29+E30)/24</f>
        <v>0.41666666666666669</v>
      </c>
      <c r="F31" s="44">
        <f>(F7+F8+F9+F10+F11+F12+F13+F14+F15+F16+F17+F18+F19+F20+F21+F22+F23+F24+F25+F26+F27+F28+F29+F30)/24</f>
        <v>0.29166666666666669</v>
      </c>
      <c r="G31" s="44">
        <f t="shared" ref="G31:S31" si="4">(G7+G8+G9+G10+G11+G12+G13+G14+G15+G16+G17+G18+G19+G20+G21+G22+G23+G24+G25+G26+G27+G28+G29+G30)/24</f>
        <v>0.41666666666666669</v>
      </c>
      <c r="H31" s="44">
        <f t="shared" si="4"/>
        <v>0.41666666666666669</v>
      </c>
      <c r="I31" s="44">
        <f t="shared" si="4"/>
        <v>0.54166666666666663</v>
      </c>
      <c r="J31" s="222">
        <f t="shared" si="0"/>
        <v>1.0138888888888888</v>
      </c>
      <c r="K31" s="222">
        <f t="shared" si="1"/>
        <v>0.45833333333333331</v>
      </c>
      <c r="L31" s="44">
        <f t="shared" si="4"/>
        <v>0.33333333333333331</v>
      </c>
      <c r="M31" s="44">
        <f t="shared" si="4"/>
        <v>0.41666666666666669</v>
      </c>
      <c r="N31" s="44">
        <f t="shared" si="4"/>
        <v>0.33333333333333331</v>
      </c>
      <c r="O31" s="44">
        <f t="shared" si="4"/>
        <v>0.45833333333333331</v>
      </c>
      <c r="P31" s="44">
        <f t="shared" si="4"/>
        <v>0.33333333333333331</v>
      </c>
      <c r="Q31" s="44">
        <f t="shared" si="4"/>
        <v>0.41666666666666669</v>
      </c>
      <c r="R31" s="44">
        <f t="shared" si="4"/>
        <v>0.375</v>
      </c>
      <c r="S31" s="44">
        <f t="shared" si="4"/>
        <v>0.5</v>
      </c>
      <c r="T31" s="224">
        <f>(L31+N31+P31+R31)/4</f>
        <v>0.34375</v>
      </c>
      <c r="U31" s="224">
        <f>(M31+O31+Q31+S31)/4</f>
        <v>0.44791666666666669</v>
      </c>
    </row>
    <row r="33" spans="3:18" ht="31.5" customHeight="1" x14ac:dyDescent="0.35">
      <c r="C33" s="30" t="s">
        <v>18</v>
      </c>
      <c r="D33" s="31"/>
      <c r="E33" s="31"/>
      <c r="F33" s="31"/>
      <c r="G33" s="31"/>
      <c r="L33" s="376" t="s">
        <v>18</v>
      </c>
      <c r="M33" s="376"/>
      <c r="N33" s="376"/>
    </row>
    <row r="34" spans="3:18" ht="28" x14ac:dyDescent="0.35">
      <c r="C34" s="32"/>
      <c r="D34" s="33" t="s">
        <v>19</v>
      </c>
      <c r="E34" s="34" t="s">
        <v>20</v>
      </c>
      <c r="F34" s="34" t="s">
        <v>21</v>
      </c>
      <c r="G34" s="34" t="s">
        <v>22</v>
      </c>
      <c r="L34" s="377"/>
      <c r="M34" s="378"/>
      <c r="N34" s="379"/>
      <c r="O34" s="33" t="s">
        <v>19</v>
      </c>
      <c r="P34" s="34" t="s">
        <v>20</v>
      </c>
      <c r="Q34" s="34" t="s">
        <v>21</v>
      </c>
      <c r="R34" s="34" t="s">
        <v>22</v>
      </c>
    </row>
    <row r="35" spans="3:18" ht="15.5" x14ac:dyDescent="0.35">
      <c r="C35" s="36" t="s">
        <v>23</v>
      </c>
      <c r="D35" s="45">
        <f>COUNTA($C$7:$C$30)</f>
        <v>3</v>
      </c>
      <c r="E35" s="45">
        <f>COUNTIF(T7:T30,"&gt;=3,8")</f>
        <v>0</v>
      </c>
      <c r="F35" s="45">
        <f>COUNTIFS(T7:T30,"&lt;3,7",T7:T30,"&gt;=2,3")</f>
        <v>2</v>
      </c>
      <c r="G35" s="45">
        <f>COUNTIFS(T7:T30,"&lt;2,2",T7:T30,"&gt;0")</f>
        <v>1</v>
      </c>
      <c r="L35" s="380" t="s">
        <v>23</v>
      </c>
      <c r="M35" s="381"/>
      <c r="N35" s="382"/>
      <c r="O35" s="45">
        <f>COUNTA($C$7:$C$30)</f>
        <v>3</v>
      </c>
      <c r="P35" s="45">
        <f>COUNTIF(T7:T30,"&gt;=3,8")</f>
        <v>0</v>
      </c>
      <c r="Q35" s="45">
        <f>COUNTIFS(T7:T30,"&lt;3,7",T7:T30,"&gt;=2,3")</f>
        <v>2</v>
      </c>
      <c r="R35" s="45">
        <f>COUNTIFS(T7:T30,"&lt;2,2",T7:T30,"&gt;0")</f>
        <v>1</v>
      </c>
    </row>
    <row r="36" spans="3:18" ht="15.5" x14ac:dyDescent="0.35">
      <c r="C36" s="36" t="s">
        <v>24</v>
      </c>
      <c r="D36" s="45">
        <v>100</v>
      </c>
      <c r="E36" s="45">
        <f>E35*D36/D35</f>
        <v>0</v>
      </c>
      <c r="F36" s="46">
        <f>F35*D36/D35</f>
        <v>66.666666666666671</v>
      </c>
      <c r="G36" s="46">
        <f>G35*D36/D35</f>
        <v>33.333333333333336</v>
      </c>
      <c r="L36" s="380" t="s">
        <v>24</v>
      </c>
      <c r="M36" s="381"/>
      <c r="N36" s="382"/>
      <c r="O36" s="45">
        <v>100</v>
      </c>
      <c r="P36" s="45">
        <f>P35*O36/O35</f>
        <v>0</v>
      </c>
      <c r="Q36" s="46">
        <f>Q35*O36/O35</f>
        <v>66.666666666666671</v>
      </c>
      <c r="R36" s="46">
        <f>R35*O36/O35</f>
        <v>33.333333333333336</v>
      </c>
    </row>
    <row r="37" spans="3:18" ht="15.5" x14ac:dyDescent="0.35">
      <c r="C37" s="37"/>
      <c r="D37" s="31"/>
      <c r="E37" s="31"/>
      <c r="F37" s="31"/>
      <c r="G37" s="31"/>
      <c r="L37" s="37"/>
      <c r="O37" s="31"/>
      <c r="P37" s="31"/>
      <c r="Q37" s="31"/>
      <c r="R37" s="31"/>
    </row>
    <row r="38" spans="3:18" ht="31.5" customHeight="1" x14ac:dyDescent="0.35">
      <c r="C38" s="30" t="s">
        <v>25</v>
      </c>
      <c r="D38" s="31"/>
      <c r="E38" s="31"/>
      <c r="F38" s="31"/>
      <c r="G38" s="31"/>
      <c r="L38" s="376" t="s">
        <v>25</v>
      </c>
      <c r="M38" s="376"/>
      <c r="N38" s="376"/>
      <c r="O38" s="31"/>
      <c r="P38" s="31"/>
      <c r="Q38" s="31"/>
      <c r="R38" s="31"/>
    </row>
    <row r="39" spans="3:18" ht="28" x14ac:dyDescent="0.35">
      <c r="C39" s="32"/>
      <c r="D39" s="47" t="s">
        <v>19</v>
      </c>
      <c r="E39" s="34" t="s">
        <v>20</v>
      </c>
      <c r="F39" s="34" t="s">
        <v>21</v>
      </c>
      <c r="G39" s="34" t="s">
        <v>22</v>
      </c>
      <c r="L39" s="377"/>
      <c r="M39" s="378"/>
      <c r="N39" s="379"/>
      <c r="O39" s="47" t="s">
        <v>19</v>
      </c>
      <c r="P39" s="34" t="s">
        <v>20</v>
      </c>
      <c r="Q39" s="34" t="s">
        <v>21</v>
      </c>
      <c r="R39" s="34" t="s">
        <v>22</v>
      </c>
    </row>
    <row r="40" spans="3:18" ht="15.5" x14ac:dyDescent="0.35">
      <c r="C40" s="36" t="s">
        <v>23</v>
      </c>
      <c r="D40" s="45">
        <f>COUNTA(C7:C30)</f>
        <v>3</v>
      </c>
      <c r="E40" s="45">
        <f>COUNTIF(U7:U30,"&gt;=3,8")</f>
        <v>1</v>
      </c>
      <c r="F40" s="45">
        <f>COUNTIFS(U7:U30,"&lt;3,7",U7:U30,"&gt;=2,3")</f>
        <v>1</v>
      </c>
      <c r="G40" s="45">
        <f>COUNTIFS(U7:U30,"&lt;2,2",U7:U30,"&gt;0")</f>
        <v>0</v>
      </c>
      <c r="L40" s="380" t="s">
        <v>23</v>
      </c>
      <c r="M40" s="381"/>
      <c r="N40" s="382"/>
      <c r="O40" s="45">
        <f>COUNTA($C$7:$C$30)</f>
        <v>3</v>
      </c>
      <c r="P40" s="45">
        <f>COUNTIF(U7:U30,"&gt;=3,8")</f>
        <v>1</v>
      </c>
      <c r="Q40" s="45">
        <f>COUNTIFS(U7:U30,"&lt;3,7",U7:U30,"&gt;=2,3")</f>
        <v>1</v>
      </c>
      <c r="R40" s="45">
        <f>COUNTIFS(U7:U30,"&lt;2,2",U7:U30,"&gt;0")</f>
        <v>0</v>
      </c>
    </row>
    <row r="41" spans="3:18" ht="15.5" x14ac:dyDescent="0.35">
      <c r="C41" s="36" t="s">
        <v>24</v>
      </c>
      <c r="D41" s="45">
        <v>100</v>
      </c>
      <c r="E41" s="46">
        <f>E40*D41/D40</f>
        <v>33.333333333333336</v>
      </c>
      <c r="F41" s="46">
        <f>F40*D41/D40</f>
        <v>33.333333333333336</v>
      </c>
      <c r="G41" s="46">
        <f>G40*D41/D40</f>
        <v>0</v>
      </c>
      <c r="L41" s="380" t="s">
        <v>24</v>
      </c>
      <c r="M41" s="381"/>
      <c r="N41" s="382"/>
      <c r="O41" s="45">
        <v>100</v>
      </c>
      <c r="P41" s="46">
        <f>P40*O41/O40</f>
        <v>33.333333333333336</v>
      </c>
      <c r="Q41" s="46">
        <f>Q40*O41/O40</f>
        <v>33.333333333333336</v>
      </c>
      <c r="R41" s="46">
        <f>R40*O41/O40</f>
        <v>0</v>
      </c>
    </row>
  </sheetData>
  <sheetProtection algorithmName="SHA-512" hashValue="PYTS5w4ZdTD+vlzD7sAnc5XvBSrQC/hR4xat5Ncu6HxAiTXAxH2vdLwCaB9i2S0dlJtzd4rYkFK9PlkVI3HAkA==" saltValue="M4rKT7Bb3c4PMDDSXVmkiQ==" spinCount="100000" sheet="1" formatCells="0" formatColumns="0" formatRows="0" insertColumns="0" insertRows="0" insertHyperlinks="0" deleteColumns="0" deleteRows="0" sort="0" autoFilter="0" pivotTables="0"/>
  <mergeCells count="21">
    <mergeCell ref="S1:T1"/>
    <mergeCell ref="T4:U5"/>
    <mergeCell ref="R4:S5"/>
    <mergeCell ref="B4:B6"/>
    <mergeCell ref="C4:C6"/>
    <mergeCell ref="D4:E5"/>
    <mergeCell ref="F4:G5"/>
    <mergeCell ref="H4:I5"/>
    <mergeCell ref="J4:K5"/>
    <mergeCell ref="L4:M5"/>
    <mergeCell ref="L38:N38"/>
    <mergeCell ref="L39:N39"/>
    <mergeCell ref="L40:N40"/>
    <mergeCell ref="L41:N41"/>
    <mergeCell ref="B1:Q1"/>
    <mergeCell ref="L33:N33"/>
    <mergeCell ref="L34:N34"/>
    <mergeCell ref="L35:N35"/>
    <mergeCell ref="L36:N36"/>
    <mergeCell ref="N4:O5"/>
    <mergeCell ref="P4:Q5"/>
  </mergeCells>
  <hyperlinks>
    <hyperlink ref="S1" location="ОГЛАВЛЕНИЕ!A1" display="ОГЛАВЛЕНИЕ" xr:uid="{9C411FC9-59FE-41A8-A50A-8BF4B7AF2F5C}"/>
  </hyperlinks>
  <pageMargins left="0.7" right="0.7" top="0.75" bottom="0.75" header="0.3" footer="0.3"/>
  <pageSetup paperSize="9" scale="39" fitToHeight="0" orientation="portrait" verticalDpi="0" r:id="rId1"/>
  <headerFooter>
    <oddHeader>&amp;R&amp;"Monotype Corsiva"&amp;12О.В. Яковлева&amp;L&amp;"Monotype Corsiva"&amp;12Диагностика индивидуального развития детей  3-4 лет</oddHeader>
    <oddFooter>&amp;R&amp;"Monotype Corsiva"&amp;12https://vk.com/travel_posobiya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2AC47-1AF3-473D-8A7A-5E0FF32D423C}">
  <sheetPr codeName="Лист12">
    <tabColor theme="5"/>
    <pageSetUpPr fitToPage="1"/>
  </sheetPr>
  <dimension ref="A1:R40"/>
  <sheetViews>
    <sheetView view="pageLayout" zoomScale="85" zoomScaleNormal="70" zoomScalePageLayoutView="85" workbookViewId="0">
      <selection activeCell="Q1" sqref="Q1:R1"/>
    </sheetView>
  </sheetViews>
  <sheetFormatPr defaultColWidth="9.1796875" defaultRowHeight="14.5" x14ac:dyDescent="0.35"/>
  <cols>
    <col min="1" max="1" width="9.1796875" style="1"/>
    <col min="2" max="2" width="27.1796875" style="1" customWidth="1"/>
    <col min="3" max="16384" width="9.1796875" style="1"/>
  </cols>
  <sheetData>
    <row r="1" spans="1:18" ht="17.5" x14ac:dyDescent="0.35">
      <c r="A1" s="220" t="s">
        <v>199</v>
      </c>
      <c r="Q1" s="338" t="s">
        <v>125</v>
      </c>
      <c r="R1" s="338"/>
    </row>
    <row r="2" spans="1:18" ht="15" thickBot="1" x14ac:dyDescent="0.4"/>
    <row r="3" spans="1:18" ht="30.75" customHeight="1" thickBot="1" x14ac:dyDescent="0.4">
      <c r="A3" s="340" t="s">
        <v>9</v>
      </c>
      <c r="B3" s="340" t="s">
        <v>10</v>
      </c>
      <c r="C3" s="304" t="s">
        <v>200</v>
      </c>
      <c r="D3" s="300"/>
      <c r="E3" s="304" t="s">
        <v>201</v>
      </c>
      <c r="F3" s="301"/>
      <c r="G3" s="300" t="s">
        <v>202</v>
      </c>
      <c r="H3" s="301"/>
      <c r="I3" s="304" t="s">
        <v>203</v>
      </c>
      <c r="J3" s="344"/>
      <c r="K3" s="304" t="s">
        <v>204</v>
      </c>
      <c r="L3" s="384"/>
      <c r="M3" s="304" t="s">
        <v>205</v>
      </c>
      <c r="N3" s="344"/>
      <c r="O3" s="304" t="s">
        <v>206</v>
      </c>
      <c r="P3" s="344"/>
      <c r="Q3" s="386" t="s">
        <v>11</v>
      </c>
      <c r="R3" s="386"/>
    </row>
    <row r="4" spans="1:18" ht="97.5" customHeight="1" thickBot="1" x14ac:dyDescent="0.4">
      <c r="A4" s="341"/>
      <c r="B4" s="341"/>
      <c r="C4" s="305"/>
      <c r="D4" s="302"/>
      <c r="E4" s="305"/>
      <c r="F4" s="303"/>
      <c r="G4" s="302"/>
      <c r="H4" s="303"/>
      <c r="I4" s="345"/>
      <c r="J4" s="346"/>
      <c r="K4" s="345"/>
      <c r="L4" s="385"/>
      <c r="M4" s="345"/>
      <c r="N4" s="346"/>
      <c r="O4" s="345"/>
      <c r="P4" s="346"/>
      <c r="Q4" s="386"/>
      <c r="R4" s="386"/>
    </row>
    <row r="5" spans="1:18" ht="16" thickBot="1" x14ac:dyDescent="0.4">
      <c r="A5" s="342"/>
      <c r="B5" s="342"/>
      <c r="C5" s="25" t="s">
        <v>12</v>
      </c>
      <c r="D5" s="25" t="s">
        <v>13</v>
      </c>
      <c r="E5" s="25" t="s">
        <v>12</v>
      </c>
      <c r="F5" s="25" t="s">
        <v>13</v>
      </c>
      <c r="G5" s="25" t="s">
        <v>12</v>
      </c>
      <c r="H5" s="25" t="s">
        <v>13</v>
      </c>
      <c r="I5" s="25" t="s">
        <v>12</v>
      </c>
      <c r="J5" s="25" t="s">
        <v>13</v>
      </c>
      <c r="K5" s="25" t="s">
        <v>12</v>
      </c>
      <c r="L5" s="25" t="s">
        <v>13</v>
      </c>
      <c r="M5" s="25" t="s">
        <v>12</v>
      </c>
      <c r="N5" s="25" t="s">
        <v>13</v>
      </c>
      <c r="O5" s="25" t="s">
        <v>12</v>
      </c>
      <c r="P5" s="25" t="s">
        <v>13</v>
      </c>
      <c r="Q5" s="41" t="s">
        <v>12</v>
      </c>
      <c r="R5" s="41" t="s">
        <v>13</v>
      </c>
    </row>
    <row r="6" spans="1:18" ht="16" thickBot="1" x14ac:dyDescent="0.4">
      <c r="A6" s="27">
        <v>1</v>
      </c>
      <c r="B6" s="28" t="s">
        <v>14</v>
      </c>
      <c r="C6" s="106">
        <v>3</v>
      </c>
      <c r="D6" s="106">
        <v>4</v>
      </c>
      <c r="E6" s="106">
        <v>2</v>
      </c>
      <c r="F6" s="106">
        <v>3</v>
      </c>
      <c r="G6" s="106">
        <v>3</v>
      </c>
      <c r="H6" s="106">
        <v>4</v>
      </c>
      <c r="I6" s="106">
        <v>3</v>
      </c>
      <c r="J6" s="106">
        <v>4</v>
      </c>
      <c r="K6" s="106">
        <v>4</v>
      </c>
      <c r="L6" s="106">
        <v>5</v>
      </c>
      <c r="M6" s="106">
        <v>3</v>
      </c>
      <c r="N6" s="106">
        <v>4</v>
      </c>
      <c r="O6" s="106">
        <v>3</v>
      </c>
      <c r="P6" s="106">
        <v>4</v>
      </c>
      <c r="Q6" s="42">
        <f>(C6+E6+G6+I6+K6+M6+O6)/7</f>
        <v>3</v>
      </c>
      <c r="R6" s="42">
        <f>(D6+F6+H6+J6+L6+N6+P6)/7</f>
        <v>4</v>
      </c>
    </row>
    <row r="7" spans="1:18" ht="16" thickBot="1" x14ac:dyDescent="0.4">
      <c r="A7" s="27">
        <v>2</v>
      </c>
      <c r="B7" s="28" t="s">
        <v>15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42">
        <f t="shared" ref="Q7:Q30" si="0">(C7+E7+G7+I7+K7+M7+O7)/7</f>
        <v>0</v>
      </c>
      <c r="R7" s="42">
        <f t="shared" ref="R7:R30" si="1">(D7+F7+H7+J7+L7+N7+P7)/7</f>
        <v>0</v>
      </c>
    </row>
    <row r="8" spans="1:18" ht="16.5" customHeight="1" thickBot="1" x14ac:dyDescent="0.4">
      <c r="A8" s="27">
        <v>3</v>
      </c>
      <c r="B8" s="28" t="s">
        <v>16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42">
        <f t="shared" si="0"/>
        <v>0</v>
      </c>
      <c r="R8" s="42">
        <f t="shared" si="1"/>
        <v>0</v>
      </c>
    </row>
    <row r="9" spans="1:18" ht="16" thickBot="1" x14ac:dyDescent="0.4">
      <c r="A9" s="27">
        <v>4</v>
      </c>
      <c r="B9" s="28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42">
        <f t="shared" si="0"/>
        <v>0</v>
      </c>
      <c r="R9" s="42">
        <f t="shared" si="1"/>
        <v>0</v>
      </c>
    </row>
    <row r="10" spans="1:18" ht="16" thickBot="1" x14ac:dyDescent="0.4">
      <c r="A10" s="27">
        <v>5</v>
      </c>
      <c r="B10" s="28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42">
        <f t="shared" si="0"/>
        <v>0</v>
      </c>
      <c r="R10" s="42">
        <f t="shared" si="1"/>
        <v>0</v>
      </c>
    </row>
    <row r="11" spans="1:18" ht="16" thickBot="1" x14ac:dyDescent="0.4">
      <c r="A11" s="27">
        <v>6</v>
      </c>
      <c r="B11" s="28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42">
        <f t="shared" si="0"/>
        <v>0</v>
      </c>
      <c r="R11" s="42">
        <f t="shared" si="1"/>
        <v>0</v>
      </c>
    </row>
    <row r="12" spans="1:18" ht="16" thickBot="1" x14ac:dyDescent="0.4">
      <c r="A12" s="27">
        <v>7</v>
      </c>
      <c r="B12" s="28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42">
        <f t="shared" si="0"/>
        <v>0</v>
      </c>
      <c r="R12" s="42">
        <f t="shared" si="1"/>
        <v>0</v>
      </c>
    </row>
    <row r="13" spans="1:18" ht="16" thickBot="1" x14ac:dyDescent="0.4">
      <c r="A13" s="27">
        <v>8</v>
      </c>
      <c r="B13" s="28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42">
        <f t="shared" si="0"/>
        <v>0</v>
      </c>
      <c r="R13" s="42">
        <f t="shared" si="1"/>
        <v>0</v>
      </c>
    </row>
    <row r="14" spans="1:18" ht="16" thickBot="1" x14ac:dyDescent="0.4">
      <c r="A14" s="27">
        <v>9</v>
      </c>
      <c r="B14" s="28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42">
        <f t="shared" si="0"/>
        <v>0</v>
      </c>
      <c r="R14" s="42">
        <f t="shared" si="1"/>
        <v>0</v>
      </c>
    </row>
    <row r="15" spans="1:18" ht="16" thickBot="1" x14ac:dyDescent="0.4">
      <c r="A15" s="27">
        <v>10</v>
      </c>
      <c r="B15" s="28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42">
        <f t="shared" si="0"/>
        <v>0</v>
      </c>
      <c r="R15" s="42">
        <f t="shared" si="1"/>
        <v>0</v>
      </c>
    </row>
    <row r="16" spans="1:18" ht="16" thickBot="1" x14ac:dyDescent="0.4">
      <c r="A16" s="27">
        <v>11</v>
      </c>
      <c r="B16" s="28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42">
        <f t="shared" si="0"/>
        <v>0</v>
      </c>
      <c r="R16" s="42">
        <f t="shared" si="1"/>
        <v>0</v>
      </c>
    </row>
    <row r="17" spans="1:18" ht="16" thickBot="1" x14ac:dyDescent="0.4">
      <c r="A17" s="27">
        <v>12</v>
      </c>
      <c r="B17" s="28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42">
        <f t="shared" si="0"/>
        <v>0</v>
      </c>
      <c r="R17" s="42">
        <f t="shared" si="1"/>
        <v>0</v>
      </c>
    </row>
    <row r="18" spans="1:18" ht="16" thickBot="1" x14ac:dyDescent="0.4">
      <c r="A18" s="27">
        <v>13</v>
      </c>
      <c r="B18" s="28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42">
        <f t="shared" si="0"/>
        <v>0</v>
      </c>
      <c r="R18" s="42">
        <f t="shared" si="1"/>
        <v>0</v>
      </c>
    </row>
    <row r="19" spans="1:18" ht="16" thickBot="1" x14ac:dyDescent="0.4">
      <c r="A19" s="27">
        <v>14</v>
      </c>
      <c r="B19" s="28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42">
        <f t="shared" si="0"/>
        <v>0</v>
      </c>
      <c r="R19" s="42">
        <f t="shared" si="1"/>
        <v>0</v>
      </c>
    </row>
    <row r="20" spans="1:18" ht="16" thickBot="1" x14ac:dyDescent="0.4">
      <c r="A20" s="27">
        <v>15</v>
      </c>
      <c r="B20" s="28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42">
        <f t="shared" si="0"/>
        <v>0</v>
      </c>
      <c r="R20" s="42">
        <f t="shared" si="1"/>
        <v>0</v>
      </c>
    </row>
    <row r="21" spans="1:18" ht="16" thickBot="1" x14ac:dyDescent="0.4">
      <c r="A21" s="27">
        <v>16</v>
      </c>
      <c r="B21" s="28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42">
        <f t="shared" si="0"/>
        <v>0</v>
      </c>
      <c r="R21" s="42">
        <f t="shared" si="1"/>
        <v>0</v>
      </c>
    </row>
    <row r="22" spans="1:18" ht="16" thickBot="1" x14ac:dyDescent="0.4">
      <c r="A22" s="27">
        <v>17</v>
      </c>
      <c r="B22" s="28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42">
        <f t="shared" si="0"/>
        <v>0</v>
      </c>
      <c r="R22" s="42">
        <f t="shared" si="1"/>
        <v>0</v>
      </c>
    </row>
    <row r="23" spans="1:18" ht="16" thickBot="1" x14ac:dyDescent="0.4">
      <c r="A23" s="27">
        <v>18</v>
      </c>
      <c r="B23" s="28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42">
        <f t="shared" si="0"/>
        <v>0</v>
      </c>
      <c r="R23" s="42">
        <f t="shared" si="1"/>
        <v>0</v>
      </c>
    </row>
    <row r="24" spans="1:18" ht="16" thickBot="1" x14ac:dyDescent="0.4">
      <c r="A24" s="27">
        <v>19</v>
      </c>
      <c r="B24" s="28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42">
        <f t="shared" si="0"/>
        <v>0</v>
      </c>
      <c r="R24" s="42">
        <f t="shared" si="1"/>
        <v>0</v>
      </c>
    </row>
    <row r="25" spans="1:18" ht="16" thickBot="1" x14ac:dyDescent="0.4">
      <c r="A25" s="27">
        <v>20</v>
      </c>
      <c r="B25" s="28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42">
        <f t="shared" si="0"/>
        <v>0</v>
      </c>
      <c r="R25" s="42">
        <f t="shared" si="1"/>
        <v>0</v>
      </c>
    </row>
    <row r="26" spans="1:18" ht="16" thickBot="1" x14ac:dyDescent="0.4">
      <c r="A26" s="27">
        <v>21</v>
      </c>
      <c r="B26" s="28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42">
        <f t="shared" si="0"/>
        <v>0</v>
      </c>
      <c r="R26" s="42">
        <f t="shared" si="1"/>
        <v>0</v>
      </c>
    </row>
    <row r="27" spans="1:18" ht="16" thickBot="1" x14ac:dyDescent="0.4">
      <c r="A27" s="27">
        <v>22</v>
      </c>
      <c r="B27" s="28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42">
        <f t="shared" si="0"/>
        <v>0</v>
      </c>
      <c r="R27" s="42">
        <f t="shared" si="1"/>
        <v>0</v>
      </c>
    </row>
    <row r="28" spans="1:18" ht="16" thickBot="1" x14ac:dyDescent="0.4">
      <c r="A28" s="27">
        <v>23</v>
      </c>
      <c r="B28" s="28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42">
        <f t="shared" si="0"/>
        <v>0</v>
      </c>
      <c r="R28" s="42">
        <f t="shared" si="1"/>
        <v>0</v>
      </c>
    </row>
    <row r="29" spans="1:18" ht="16" thickBot="1" x14ac:dyDescent="0.4">
      <c r="A29" s="27">
        <v>24</v>
      </c>
      <c r="B29" s="28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42">
        <f t="shared" si="0"/>
        <v>0</v>
      </c>
      <c r="R29" s="42">
        <f t="shared" si="1"/>
        <v>0</v>
      </c>
    </row>
    <row r="30" spans="1:18" ht="16" thickBot="1" x14ac:dyDescent="0.4">
      <c r="A30" s="27"/>
      <c r="B30" s="43" t="s">
        <v>17</v>
      </c>
      <c r="C30" s="44">
        <f>(C6+C7+C8+C9+C10+C11+C12+C13+C14+C15+C16+C17+C18+C19+C20+C21+C22+C23+C24+C25+C26+C27+C28+C29)/COUNTA($B$6:$B$29)</f>
        <v>1</v>
      </c>
      <c r="D30" s="44">
        <f t="shared" ref="D30:P30" si="2">(D6+D7+D8+D9+D10+D11+D12+D13+D14+D15+D16+D17+D18+D19+D20+D21+D22+D23+D24+D25+D26+D27+D28+D29)/COUNTA($B$6:$B$29)</f>
        <v>1.3333333333333333</v>
      </c>
      <c r="E30" s="44">
        <f t="shared" si="2"/>
        <v>0.66666666666666663</v>
      </c>
      <c r="F30" s="44">
        <f t="shared" si="2"/>
        <v>1</v>
      </c>
      <c r="G30" s="44">
        <f t="shared" si="2"/>
        <v>1</v>
      </c>
      <c r="H30" s="44">
        <f t="shared" si="2"/>
        <v>1.3333333333333333</v>
      </c>
      <c r="I30" s="44">
        <f t="shared" si="2"/>
        <v>1</v>
      </c>
      <c r="J30" s="44">
        <f t="shared" si="2"/>
        <v>1.3333333333333333</v>
      </c>
      <c r="K30" s="44">
        <f t="shared" si="2"/>
        <v>1.3333333333333333</v>
      </c>
      <c r="L30" s="44">
        <f t="shared" si="2"/>
        <v>1.6666666666666667</v>
      </c>
      <c r="M30" s="44">
        <f t="shared" si="2"/>
        <v>1</v>
      </c>
      <c r="N30" s="44">
        <f t="shared" si="2"/>
        <v>1.3333333333333333</v>
      </c>
      <c r="O30" s="44">
        <f t="shared" si="2"/>
        <v>1</v>
      </c>
      <c r="P30" s="44">
        <f t="shared" si="2"/>
        <v>1.3333333333333333</v>
      </c>
      <c r="Q30" s="105">
        <f t="shared" si="0"/>
        <v>1</v>
      </c>
      <c r="R30" s="105">
        <f t="shared" si="1"/>
        <v>1.3333333333333333</v>
      </c>
    </row>
    <row r="32" spans="1:18" x14ac:dyDescent="0.35">
      <c r="B32" s="57" t="s">
        <v>18</v>
      </c>
      <c r="C32" s="31"/>
      <c r="D32" s="31"/>
      <c r="E32" s="31"/>
      <c r="F32" s="31"/>
    </row>
    <row r="33" spans="2:6" ht="28" x14ac:dyDescent="0.35">
      <c r="B33" s="58"/>
      <c r="C33" s="76" t="s">
        <v>19</v>
      </c>
      <c r="D33" s="34" t="s">
        <v>20</v>
      </c>
      <c r="E33" s="34" t="s">
        <v>21</v>
      </c>
      <c r="F33" s="34" t="s">
        <v>22</v>
      </c>
    </row>
    <row r="34" spans="2:6" ht="15.5" x14ac:dyDescent="0.35">
      <c r="B34" s="59" t="s">
        <v>23</v>
      </c>
      <c r="C34" s="45">
        <f>COUNTA($B$6:$B$29)</f>
        <v>3</v>
      </c>
      <c r="D34" s="45">
        <f>COUNTIF(Q6:Q29,"&gt;=3,8")</f>
        <v>0</v>
      </c>
      <c r="E34" s="45">
        <f>COUNTIFS(Q6:Q29,"&lt;3,7",Q6:Q29,"&gt;=2,3")</f>
        <v>1</v>
      </c>
      <c r="F34" s="45">
        <f>COUNTIFS(Q6:Q29,"&lt;2,2",Q6:Q29,"&gt;0")</f>
        <v>0</v>
      </c>
    </row>
    <row r="35" spans="2:6" ht="15.5" x14ac:dyDescent="0.35">
      <c r="B35" s="59" t="s">
        <v>24</v>
      </c>
      <c r="C35" s="45">
        <v>100</v>
      </c>
      <c r="D35" s="45">
        <f>D34*C35/C34</f>
        <v>0</v>
      </c>
      <c r="E35" s="46">
        <f>E34*C35/C34</f>
        <v>33.333333333333336</v>
      </c>
      <c r="F35" s="46">
        <f>F34*C35/C34</f>
        <v>0</v>
      </c>
    </row>
    <row r="36" spans="2:6" x14ac:dyDescent="0.35">
      <c r="B36" s="31"/>
      <c r="C36" s="31"/>
      <c r="D36" s="31"/>
      <c r="E36" s="31"/>
      <c r="F36" s="31"/>
    </row>
    <row r="37" spans="2:6" x14ac:dyDescent="0.35">
      <c r="B37" s="57" t="s">
        <v>25</v>
      </c>
      <c r="C37" s="31"/>
      <c r="D37" s="31"/>
      <c r="E37" s="31"/>
      <c r="F37" s="31"/>
    </row>
    <row r="38" spans="2:6" ht="28" x14ac:dyDescent="0.35">
      <c r="B38" s="58"/>
      <c r="C38" s="78" t="s">
        <v>19</v>
      </c>
      <c r="D38" s="34" t="s">
        <v>20</v>
      </c>
      <c r="E38" s="34" t="s">
        <v>21</v>
      </c>
      <c r="F38" s="34" t="s">
        <v>22</v>
      </c>
    </row>
    <row r="39" spans="2:6" ht="15.5" x14ac:dyDescent="0.35">
      <c r="B39" s="59" t="s">
        <v>23</v>
      </c>
      <c r="C39" s="45">
        <f>COUNTA(B5:B28)</f>
        <v>3</v>
      </c>
      <c r="D39" s="96">
        <f>COUNTIF(R6:R29,"&gt;=3,8")</f>
        <v>1</v>
      </c>
      <c r="E39" s="96">
        <f>COUNTIFS(R6:R29,"&lt;3,7",R6:R29,"&gt;=2,3")</f>
        <v>0</v>
      </c>
      <c r="F39" s="96">
        <f>COUNTIFS(R6:R29,"&lt;2,2",R6:R29,"&gt;0")</f>
        <v>0</v>
      </c>
    </row>
    <row r="40" spans="2:6" ht="15.5" x14ac:dyDescent="0.35">
      <c r="B40" s="59" t="s">
        <v>24</v>
      </c>
      <c r="C40" s="45">
        <v>100</v>
      </c>
      <c r="D40" s="97">
        <f>D39*C40/C39</f>
        <v>33.333333333333336</v>
      </c>
      <c r="E40" s="97">
        <f>E39*C40/C39</f>
        <v>0</v>
      </c>
      <c r="F40" s="97">
        <f>F39*C40/C39</f>
        <v>0</v>
      </c>
    </row>
  </sheetData>
  <sheetProtection algorithmName="SHA-512" hashValue="ON7yj98yEy3Bb9Ys5hzUABSraM+afMxbtE2hNr69PRJliDMjYQFdnAJp/tt2mUuIQY1DNxMKizAo6QhF1G/xhQ==" saltValue="2ab+4ZFqsiHCLOiruU+7tg==" spinCount="100000" sheet="1" formatCells="0" formatColumns="0" formatRows="0" insertColumns="0" insertRows="0" insertHyperlinks="0" deleteColumns="0" deleteRows="0" sort="0" autoFilter="0" pivotTables="0"/>
  <mergeCells count="11">
    <mergeCell ref="Q1:R1"/>
    <mergeCell ref="Q3:R4"/>
    <mergeCell ref="O3:P4"/>
    <mergeCell ref="M3:N4"/>
    <mergeCell ref="A3:A5"/>
    <mergeCell ref="B3:B5"/>
    <mergeCell ref="I3:J4"/>
    <mergeCell ref="K3:L4"/>
    <mergeCell ref="E3:F4"/>
    <mergeCell ref="C3:D4"/>
    <mergeCell ref="G3:H4"/>
  </mergeCells>
  <hyperlinks>
    <hyperlink ref="Q1" location="ОГЛАВЛЕНИЕ!A1" display="ОГЛАВЛЕНИЕ" xr:uid="{84294C27-6694-46B4-A9A5-C33BE3051E38}"/>
  </hyperlinks>
  <pageMargins left="0.7" right="0.7" top="0.75" bottom="0.75" header="0.3" footer="0.3"/>
  <pageSetup paperSize="9" scale="48" orientation="portrait" verticalDpi="0" r:id="rId1"/>
  <headerFooter>
    <oddHeader>&amp;R&amp;"Monotype Corsiva"&amp;12О.В. Яковлева&amp;L&amp;"Monotype Corsiva"&amp;12Диагностика индивидуального развития детей  3-4 лет</oddHeader>
    <oddFooter>&amp;R&amp;"Monotype Corsiva"&amp;12https://vk.com/travel_posobiya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584A8-1C99-4DC6-A462-623619801458}">
  <sheetPr codeName="Лист13">
    <tabColor theme="5"/>
    <pageSetUpPr fitToPage="1"/>
  </sheetPr>
  <dimension ref="A1:P46"/>
  <sheetViews>
    <sheetView view="pageLayout" zoomScale="55" zoomScaleNormal="70" zoomScalePageLayoutView="55" workbookViewId="0">
      <selection activeCell="M1" sqref="M1:N1"/>
    </sheetView>
  </sheetViews>
  <sheetFormatPr defaultRowHeight="14.5" x14ac:dyDescent="0.35"/>
  <cols>
    <col min="2" max="2" width="27.1796875" customWidth="1"/>
    <col min="5" max="5" width="10.54296875" customWidth="1"/>
    <col min="6" max="6" width="10.26953125" customWidth="1"/>
  </cols>
  <sheetData>
    <row r="1" spans="1:16" ht="17.5" x14ac:dyDescent="0.35">
      <c r="A1" s="220" t="s">
        <v>214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338" t="s">
        <v>125</v>
      </c>
      <c r="N1" s="338"/>
      <c r="O1" s="1"/>
      <c r="P1" s="1"/>
    </row>
    <row r="2" spans="1:16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30.75" customHeight="1" thickBot="1" x14ac:dyDescent="0.4">
      <c r="A3" s="340" t="s">
        <v>9</v>
      </c>
      <c r="B3" s="340" t="s">
        <v>10</v>
      </c>
      <c r="C3" s="322" t="s">
        <v>211</v>
      </c>
      <c r="D3" s="391"/>
      <c r="E3" s="387" t="s">
        <v>212</v>
      </c>
      <c r="F3" s="391"/>
      <c r="G3" s="387" t="s">
        <v>213</v>
      </c>
      <c r="H3" s="388"/>
      <c r="I3" s="322" t="s">
        <v>208</v>
      </c>
      <c r="J3" s="391"/>
      <c r="K3" s="387" t="s">
        <v>209</v>
      </c>
      <c r="L3" s="391"/>
      <c r="M3" s="387" t="s">
        <v>210</v>
      </c>
      <c r="N3" s="388"/>
      <c r="O3" s="386" t="s">
        <v>11</v>
      </c>
      <c r="P3" s="386"/>
    </row>
    <row r="4" spans="1:16" ht="97.5" customHeight="1" thickBot="1" x14ac:dyDescent="0.4">
      <c r="A4" s="341"/>
      <c r="B4" s="341"/>
      <c r="C4" s="392"/>
      <c r="D4" s="389"/>
      <c r="E4" s="389"/>
      <c r="F4" s="389"/>
      <c r="G4" s="389"/>
      <c r="H4" s="390"/>
      <c r="I4" s="392"/>
      <c r="J4" s="389"/>
      <c r="K4" s="389"/>
      <c r="L4" s="389"/>
      <c r="M4" s="389"/>
      <c r="N4" s="390"/>
      <c r="O4" s="386"/>
      <c r="P4" s="386"/>
    </row>
    <row r="5" spans="1:16" ht="16" thickBot="1" x14ac:dyDescent="0.4">
      <c r="A5" s="342"/>
      <c r="B5" s="342"/>
      <c r="C5" s="25" t="s">
        <v>12</v>
      </c>
      <c r="D5" s="25" t="s">
        <v>13</v>
      </c>
      <c r="E5" s="25" t="s">
        <v>12</v>
      </c>
      <c r="F5" s="25" t="s">
        <v>13</v>
      </c>
      <c r="G5" s="25" t="s">
        <v>12</v>
      </c>
      <c r="H5" s="25" t="s">
        <v>13</v>
      </c>
      <c r="I5" s="25" t="s">
        <v>12</v>
      </c>
      <c r="J5" s="25" t="s">
        <v>13</v>
      </c>
      <c r="K5" s="25" t="s">
        <v>12</v>
      </c>
      <c r="L5" s="25" t="s">
        <v>13</v>
      </c>
      <c r="M5" s="25" t="s">
        <v>12</v>
      </c>
      <c r="N5" s="25" t="s">
        <v>13</v>
      </c>
      <c r="O5" s="41" t="s">
        <v>12</v>
      </c>
      <c r="P5" s="41" t="s">
        <v>13</v>
      </c>
    </row>
    <row r="6" spans="1:16" ht="16" thickBot="1" x14ac:dyDescent="0.4">
      <c r="A6" s="27">
        <v>1</v>
      </c>
      <c r="B6" s="28" t="s">
        <v>14</v>
      </c>
      <c r="C6" s="106">
        <v>2</v>
      </c>
      <c r="D6" s="106">
        <v>3</v>
      </c>
      <c r="E6" s="106">
        <v>3</v>
      </c>
      <c r="F6" s="106">
        <v>4</v>
      </c>
      <c r="G6" s="106">
        <v>4</v>
      </c>
      <c r="H6" s="106">
        <v>4</v>
      </c>
      <c r="I6" s="106">
        <v>4</v>
      </c>
      <c r="J6" s="106">
        <v>5</v>
      </c>
      <c r="K6" s="106">
        <v>4</v>
      </c>
      <c r="L6" s="106">
        <v>4</v>
      </c>
      <c r="M6" s="106">
        <v>3</v>
      </c>
      <c r="N6" s="106">
        <v>4</v>
      </c>
      <c r="O6" s="42">
        <f>(C6+E6+G6+I6+K6+M6)/6</f>
        <v>3.3333333333333335</v>
      </c>
      <c r="P6" s="42">
        <f>(D6+F6+H6+J6+L6+N6)/6</f>
        <v>4</v>
      </c>
    </row>
    <row r="7" spans="1:16" ht="16" thickBot="1" x14ac:dyDescent="0.4">
      <c r="A7" s="27">
        <v>2</v>
      </c>
      <c r="B7" s="28" t="s">
        <v>15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42">
        <f t="shared" ref="O7:O30" si="0">(C7+E7+G7+I7+K7+M7)/6</f>
        <v>0</v>
      </c>
      <c r="P7" s="42">
        <f t="shared" ref="P7:P30" si="1">(D7+F7+H7+J7+L7+N7)/6</f>
        <v>0</v>
      </c>
    </row>
    <row r="8" spans="1:16" ht="16.5" customHeight="1" thickBot="1" x14ac:dyDescent="0.4">
      <c r="A8" s="27">
        <v>3</v>
      </c>
      <c r="B8" s="28" t="s">
        <v>16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42">
        <f t="shared" si="0"/>
        <v>0</v>
      </c>
      <c r="P8" s="42">
        <f t="shared" si="1"/>
        <v>0</v>
      </c>
    </row>
    <row r="9" spans="1:16" ht="16" thickBot="1" x14ac:dyDescent="0.4">
      <c r="A9" s="27">
        <v>4</v>
      </c>
      <c r="B9" s="28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42">
        <f t="shared" si="0"/>
        <v>0</v>
      </c>
      <c r="P9" s="42">
        <f t="shared" si="1"/>
        <v>0</v>
      </c>
    </row>
    <row r="10" spans="1:16" ht="16" thickBot="1" x14ac:dyDescent="0.4">
      <c r="A10" s="27">
        <v>5</v>
      </c>
      <c r="B10" s="28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42">
        <f t="shared" si="0"/>
        <v>0</v>
      </c>
      <c r="P10" s="42">
        <f t="shared" si="1"/>
        <v>0</v>
      </c>
    </row>
    <row r="11" spans="1:16" ht="16" thickBot="1" x14ac:dyDescent="0.4">
      <c r="A11" s="27">
        <v>6</v>
      </c>
      <c r="B11" s="28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42">
        <f t="shared" si="0"/>
        <v>0</v>
      </c>
      <c r="P11" s="42">
        <f t="shared" si="1"/>
        <v>0</v>
      </c>
    </row>
    <row r="12" spans="1:16" ht="16" thickBot="1" x14ac:dyDescent="0.4">
      <c r="A12" s="27">
        <v>7</v>
      </c>
      <c r="B12" s="28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42">
        <f t="shared" si="0"/>
        <v>0</v>
      </c>
      <c r="P12" s="42">
        <f t="shared" si="1"/>
        <v>0</v>
      </c>
    </row>
    <row r="13" spans="1:16" ht="16" thickBot="1" x14ac:dyDescent="0.4">
      <c r="A13" s="27">
        <v>8</v>
      </c>
      <c r="B13" s="28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42">
        <f t="shared" si="0"/>
        <v>0</v>
      </c>
      <c r="P13" s="42">
        <f t="shared" si="1"/>
        <v>0</v>
      </c>
    </row>
    <row r="14" spans="1:16" ht="16" thickBot="1" x14ac:dyDescent="0.4">
      <c r="A14" s="27">
        <v>9</v>
      </c>
      <c r="B14" s="28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42">
        <f t="shared" si="0"/>
        <v>0</v>
      </c>
      <c r="P14" s="42">
        <f t="shared" si="1"/>
        <v>0</v>
      </c>
    </row>
    <row r="15" spans="1:16" ht="16" thickBot="1" x14ac:dyDescent="0.4">
      <c r="A15" s="27">
        <v>10</v>
      </c>
      <c r="B15" s="28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42">
        <f t="shared" si="0"/>
        <v>0</v>
      </c>
      <c r="P15" s="42">
        <f t="shared" si="1"/>
        <v>0</v>
      </c>
    </row>
    <row r="16" spans="1:16" ht="16" thickBot="1" x14ac:dyDescent="0.4">
      <c r="A16" s="27">
        <v>11</v>
      </c>
      <c r="B16" s="28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42">
        <f t="shared" si="0"/>
        <v>0</v>
      </c>
      <c r="P16" s="42">
        <f t="shared" si="1"/>
        <v>0</v>
      </c>
    </row>
    <row r="17" spans="1:16" ht="16" thickBot="1" x14ac:dyDescent="0.4">
      <c r="A17" s="27">
        <v>12</v>
      </c>
      <c r="B17" s="28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42">
        <f t="shared" si="0"/>
        <v>0</v>
      </c>
      <c r="P17" s="42">
        <f t="shared" si="1"/>
        <v>0</v>
      </c>
    </row>
    <row r="18" spans="1:16" ht="16" thickBot="1" x14ac:dyDescent="0.4">
      <c r="A18" s="27">
        <v>13</v>
      </c>
      <c r="B18" s="28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42">
        <f t="shared" si="0"/>
        <v>0</v>
      </c>
      <c r="P18" s="42">
        <f t="shared" si="1"/>
        <v>0</v>
      </c>
    </row>
    <row r="19" spans="1:16" ht="16" thickBot="1" x14ac:dyDescent="0.4">
      <c r="A19" s="27">
        <v>14</v>
      </c>
      <c r="B19" s="28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42">
        <f t="shared" si="0"/>
        <v>0</v>
      </c>
      <c r="P19" s="42">
        <f t="shared" si="1"/>
        <v>0</v>
      </c>
    </row>
    <row r="20" spans="1:16" ht="16" thickBot="1" x14ac:dyDescent="0.4">
      <c r="A20" s="27">
        <v>15</v>
      </c>
      <c r="B20" s="28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42">
        <f t="shared" si="0"/>
        <v>0</v>
      </c>
      <c r="P20" s="42">
        <f t="shared" si="1"/>
        <v>0</v>
      </c>
    </row>
    <row r="21" spans="1:16" ht="16" thickBot="1" x14ac:dyDescent="0.4">
      <c r="A21" s="27">
        <v>16</v>
      </c>
      <c r="B21" s="28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42">
        <f t="shared" si="0"/>
        <v>0</v>
      </c>
      <c r="P21" s="42">
        <f t="shared" si="1"/>
        <v>0</v>
      </c>
    </row>
    <row r="22" spans="1:16" ht="16" thickBot="1" x14ac:dyDescent="0.4">
      <c r="A22" s="27">
        <v>17</v>
      </c>
      <c r="B22" s="28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42">
        <f t="shared" si="0"/>
        <v>0</v>
      </c>
      <c r="P22" s="42">
        <f t="shared" si="1"/>
        <v>0</v>
      </c>
    </row>
    <row r="23" spans="1:16" ht="16" thickBot="1" x14ac:dyDescent="0.4">
      <c r="A23" s="27">
        <v>18</v>
      </c>
      <c r="B23" s="28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42">
        <f t="shared" si="0"/>
        <v>0</v>
      </c>
      <c r="P23" s="42">
        <f t="shared" si="1"/>
        <v>0</v>
      </c>
    </row>
    <row r="24" spans="1:16" ht="16" thickBot="1" x14ac:dyDescent="0.4">
      <c r="A24" s="27">
        <v>19</v>
      </c>
      <c r="B24" s="28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42">
        <f t="shared" si="0"/>
        <v>0</v>
      </c>
      <c r="P24" s="42">
        <f t="shared" si="1"/>
        <v>0</v>
      </c>
    </row>
    <row r="25" spans="1:16" ht="16" thickBot="1" x14ac:dyDescent="0.4">
      <c r="A25" s="27">
        <v>20</v>
      </c>
      <c r="B25" s="28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42">
        <f t="shared" si="0"/>
        <v>0</v>
      </c>
      <c r="P25" s="42">
        <f t="shared" si="1"/>
        <v>0</v>
      </c>
    </row>
    <row r="26" spans="1:16" ht="16" thickBot="1" x14ac:dyDescent="0.4">
      <c r="A26" s="27">
        <v>21</v>
      </c>
      <c r="B26" s="28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42">
        <f t="shared" si="0"/>
        <v>0</v>
      </c>
      <c r="P26" s="42">
        <f t="shared" si="1"/>
        <v>0</v>
      </c>
    </row>
    <row r="27" spans="1:16" ht="16" thickBot="1" x14ac:dyDescent="0.4">
      <c r="A27" s="27">
        <v>22</v>
      </c>
      <c r="B27" s="28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42">
        <f t="shared" si="0"/>
        <v>0</v>
      </c>
      <c r="P27" s="42">
        <f t="shared" si="1"/>
        <v>0</v>
      </c>
    </row>
    <row r="28" spans="1:16" ht="16" thickBot="1" x14ac:dyDescent="0.4">
      <c r="A28" s="27">
        <v>23</v>
      </c>
      <c r="B28" s="28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42">
        <f t="shared" si="0"/>
        <v>0</v>
      </c>
      <c r="P28" s="42">
        <f t="shared" si="1"/>
        <v>0</v>
      </c>
    </row>
    <row r="29" spans="1:16" ht="16" thickBot="1" x14ac:dyDescent="0.4">
      <c r="A29" s="27">
        <v>24</v>
      </c>
      <c r="B29" s="28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42">
        <f t="shared" si="0"/>
        <v>0</v>
      </c>
      <c r="P29" s="42">
        <f t="shared" si="1"/>
        <v>0</v>
      </c>
    </row>
    <row r="30" spans="1:16" ht="16" thickBot="1" x14ac:dyDescent="0.4">
      <c r="A30" s="27"/>
      <c r="B30" s="43" t="s">
        <v>17</v>
      </c>
      <c r="C30" s="44">
        <f>(C6+C7+C8+C9+C10+C11+C12+C13+C14+C15+C16+C17+C18+C19+C20+C21+C22+C23+C24+C25+C26+C27+C28+C29)/COUNTA($B$6:$B$29)</f>
        <v>0.66666666666666663</v>
      </c>
      <c r="D30" s="44">
        <f t="shared" ref="D30:N30" si="2">(D6+D7+D8+D9+D10+D11+D12+D13+D14+D15+D16+D17+D18+D19+D20+D21+D22+D23+D24+D25+D26+D27+D28+D29)/COUNTA($B$6:$B$29)</f>
        <v>1</v>
      </c>
      <c r="E30" s="44">
        <f t="shared" si="2"/>
        <v>1</v>
      </c>
      <c r="F30" s="44">
        <f t="shared" si="2"/>
        <v>1.3333333333333333</v>
      </c>
      <c r="G30" s="44">
        <f t="shared" si="2"/>
        <v>1.3333333333333333</v>
      </c>
      <c r="H30" s="44">
        <f t="shared" si="2"/>
        <v>1.3333333333333333</v>
      </c>
      <c r="I30" s="44">
        <f t="shared" si="2"/>
        <v>1.3333333333333333</v>
      </c>
      <c r="J30" s="44">
        <f t="shared" si="2"/>
        <v>1.6666666666666667</v>
      </c>
      <c r="K30" s="44">
        <f t="shared" si="2"/>
        <v>1.3333333333333333</v>
      </c>
      <c r="L30" s="44">
        <f t="shared" si="2"/>
        <v>1.3333333333333333</v>
      </c>
      <c r="M30" s="44">
        <f t="shared" si="2"/>
        <v>1</v>
      </c>
      <c r="N30" s="44">
        <f t="shared" si="2"/>
        <v>1.3333333333333333</v>
      </c>
      <c r="O30" s="105">
        <f t="shared" si="0"/>
        <v>1.1111111111111109</v>
      </c>
      <c r="P30" s="105">
        <f t="shared" si="1"/>
        <v>1.3333333333333333</v>
      </c>
    </row>
    <row r="31" spans="1:16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35">
      <c r="A33" s="1"/>
      <c r="B33" s="57" t="s">
        <v>18</v>
      </c>
      <c r="C33" s="31"/>
      <c r="D33" s="31"/>
      <c r="E33" s="31"/>
      <c r="F33" s="3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30" x14ac:dyDescent="0.35">
      <c r="A34" s="1"/>
      <c r="B34" s="32"/>
      <c r="C34" s="76" t="s">
        <v>19</v>
      </c>
      <c r="D34" s="33" t="s">
        <v>20</v>
      </c>
      <c r="E34" s="33" t="s">
        <v>21</v>
      </c>
      <c r="F34" s="33" t="s">
        <v>22</v>
      </c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5.5" x14ac:dyDescent="0.35">
      <c r="A35" s="1"/>
      <c r="B35" s="36" t="s">
        <v>23</v>
      </c>
      <c r="C35" s="45">
        <f>COUNTA($B$6:$B$29)</f>
        <v>3</v>
      </c>
      <c r="D35" s="45">
        <f>COUNTIF(O6:O29,"&gt;=3,8")</f>
        <v>0</v>
      </c>
      <c r="E35" s="45">
        <f>COUNTIFS(O6:O29,"&lt;3,7",O6:O29,"&gt;=2,3")</f>
        <v>1</v>
      </c>
      <c r="F35" s="45">
        <f>COUNTIFS(O6:O29,"&lt;2,2",O6:O29,"&gt;0")</f>
        <v>0</v>
      </c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5.5" x14ac:dyDescent="0.35">
      <c r="A36" s="1"/>
      <c r="B36" s="36" t="s">
        <v>24</v>
      </c>
      <c r="C36" s="45">
        <v>100</v>
      </c>
      <c r="D36" s="45">
        <f>D35*C36/C35</f>
        <v>0</v>
      </c>
      <c r="E36" s="46">
        <f>E35*C36/C35</f>
        <v>33.333333333333336</v>
      </c>
      <c r="F36" s="46">
        <f>F35*C36/C35</f>
        <v>0</v>
      </c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5.5" x14ac:dyDescent="0.35">
      <c r="A37" s="1"/>
      <c r="B37" s="31"/>
      <c r="C37" s="37"/>
      <c r="D37" s="37"/>
      <c r="E37" s="37"/>
      <c r="F37" s="37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5.5" x14ac:dyDescent="0.35">
      <c r="A38" s="1"/>
      <c r="B38" s="57" t="s">
        <v>25</v>
      </c>
      <c r="C38" s="37"/>
      <c r="D38" s="37"/>
      <c r="E38" s="37"/>
      <c r="F38" s="37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30" x14ac:dyDescent="0.35">
      <c r="A39" s="1"/>
      <c r="B39" s="32"/>
      <c r="C39" s="78" t="s">
        <v>19</v>
      </c>
      <c r="D39" s="33" t="s">
        <v>20</v>
      </c>
      <c r="E39" s="33" t="s">
        <v>21</v>
      </c>
      <c r="F39" s="33" t="s">
        <v>22</v>
      </c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5.5" x14ac:dyDescent="0.35">
      <c r="A40" s="1"/>
      <c r="B40" s="36" t="s">
        <v>23</v>
      </c>
      <c r="C40" s="45">
        <f>COUNTA(B5:B28)</f>
        <v>3</v>
      </c>
      <c r="D40" s="96">
        <f>COUNTIF(P6:P29,"&gt;=3,8")</f>
        <v>1</v>
      </c>
      <c r="E40" s="96">
        <f>COUNTIFS(P6:P29,"&lt;3,7",P6:P29,"&gt;=2,3")</f>
        <v>0</v>
      </c>
      <c r="F40" s="96">
        <f>COUNTIFS(P6:P29,"&lt;2,2",P6:P29,"&gt;0")</f>
        <v>0</v>
      </c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5.5" x14ac:dyDescent="0.35">
      <c r="A41" s="1"/>
      <c r="B41" s="36" t="s">
        <v>24</v>
      </c>
      <c r="C41" s="45">
        <v>100</v>
      </c>
      <c r="D41" s="97">
        <f>D40*C41/C40</f>
        <v>33.333333333333336</v>
      </c>
      <c r="E41" s="97">
        <f>E40*C41/C40</f>
        <v>0</v>
      </c>
      <c r="F41" s="97">
        <f>F40*C41/C40</f>
        <v>0</v>
      </c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</sheetData>
  <sheetProtection algorithmName="SHA-512" hashValue="KCQjsaPG0TBhK1a1TNvDdqMIw3pvkeZHMcspCkqdJzcfdtKHMuwJZTvSk6fOnK//KleGKRuVTwLlnz59svRhQA==" saltValue="Dhh9SlosszgTijQvDNlxsA==" spinCount="100000" sheet="1" formatCells="0" formatColumns="0" formatRows="0" insertColumns="0" insertRows="0" insertHyperlinks="0" deleteColumns="0" deleteRows="0" sort="0" autoFilter="0" pivotTables="0"/>
  <mergeCells count="10">
    <mergeCell ref="M3:N4"/>
    <mergeCell ref="O3:P4"/>
    <mergeCell ref="M1:N1"/>
    <mergeCell ref="A3:A5"/>
    <mergeCell ref="B3:B5"/>
    <mergeCell ref="C3:D4"/>
    <mergeCell ref="E3:F4"/>
    <mergeCell ref="G3:H4"/>
    <mergeCell ref="I3:J4"/>
    <mergeCell ref="K3:L4"/>
  </mergeCells>
  <hyperlinks>
    <hyperlink ref="M1" location="ОГЛАВЛЕНИЕ!A1" display="ОГЛАВЛЕНИЕ" xr:uid="{1A792B88-351D-4A30-9B4F-56FC66C693E6}"/>
  </hyperlinks>
  <pageMargins left="0.7" right="0.7" top="0.75" bottom="0.75" header="0.3" footer="0.3"/>
  <pageSetup paperSize="9" scale="54" orientation="portrait" verticalDpi="0" r:id="rId1"/>
  <headerFooter>
    <oddHeader>&amp;R&amp;"Monotype Corsiva"&amp;12О.В. Яковлева&amp;L&amp;"Monotype Corsiva"&amp;12Диагностика индивидуального развития детей  3-4 лет</oddHeader>
    <oddFooter>&amp;R&amp;"Monotype Corsiva"&amp;12https://vk.com/travel_posobiya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0AB5F-92A4-49F5-A7A9-3B9C151039BD}">
  <sheetPr codeName="Лист14">
    <tabColor theme="5"/>
    <pageSetUpPr fitToPage="1"/>
  </sheetPr>
  <dimension ref="B1:S40"/>
  <sheetViews>
    <sheetView view="pageLayout" zoomScale="55" zoomScaleNormal="100" zoomScalePageLayoutView="55" workbookViewId="0">
      <selection activeCell="P2" sqref="P2:Q2"/>
    </sheetView>
  </sheetViews>
  <sheetFormatPr defaultColWidth="9.1796875" defaultRowHeight="14.5" x14ac:dyDescent="0.35"/>
  <cols>
    <col min="1" max="2" width="9.1796875" style="1"/>
    <col min="3" max="3" width="26.81640625" style="1" customWidth="1"/>
    <col min="4" max="13" width="9.1796875" style="1"/>
    <col min="14" max="14" width="10.81640625" style="1" customWidth="1"/>
    <col min="15" max="15" width="11" style="1" customWidth="1"/>
    <col min="16" max="16" width="10.1796875" style="1" customWidth="1"/>
    <col min="17" max="16384" width="9.1796875" style="1"/>
  </cols>
  <sheetData>
    <row r="1" spans="2:19" ht="17.5" x14ac:dyDescent="0.35">
      <c r="B1" s="219" t="s">
        <v>217</v>
      </c>
      <c r="J1" s="219" t="s">
        <v>218</v>
      </c>
    </row>
    <row r="2" spans="2:19" ht="15" thickBot="1" x14ac:dyDescent="0.4">
      <c r="B2" s="61"/>
      <c r="P2" s="338" t="s">
        <v>125</v>
      </c>
      <c r="Q2" s="338"/>
    </row>
    <row r="3" spans="2:19" ht="36.75" customHeight="1" thickBot="1" x14ac:dyDescent="0.4">
      <c r="B3" s="340" t="s">
        <v>9</v>
      </c>
      <c r="C3" s="340" t="s">
        <v>10</v>
      </c>
      <c r="D3" s="304" t="s">
        <v>215</v>
      </c>
      <c r="E3" s="344"/>
      <c r="F3" s="322" t="s">
        <v>216</v>
      </c>
      <c r="G3" s="391"/>
      <c r="H3" s="386" t="s">
        <v>11</v>
      </c>
      <c r="I3" s="386"/>
      <c r="J3" s="304" t="s">
        <v>219</v>
      </c>
      <c r="K3" s="384"/>
      <c r="L3" s="304" t="s">
        <v>220</v>
      </c>
      <c r="M3" s="344"/>
      <c r="N3" s="304" t="s">
        <v>221</v>
      </c>
      <c r="O3" s="344"/>
      <c r="P3" s="304" t="s">
        <v>222</v>
      </c>
      <c r="Q3" s="384"/>
      <c r="R3" s="386" t="s">
        <v>11</v>
      </c>
      <c r="S3" s="386"/>
    </row>
    <row r="4" spans="2:19" ht="96" customHeight="1" thickBot="1" x14ac:dyDescent="0.4">
      <c r="B4" s="341"/>
      <c r="C4" s="341"/>
      <c r="D4" s="397"/>
      <c r="E4" s="398"/>
      <c r="F4" s="392"/>
      <c r="G4" s="389"/>
      <c r="H4" s="386"/>
      <c r="I4" s="386"/>
      <c r="J4" s="345"/>
      <c r="K4" s="385"/>
      <c r="L4" s="345"/>
      <c r="M4" s="346"/>
      <c r="N4" s="345"/>
      <c r="O4" s="346"/>
      <c r="P4" s="345"/>
      <c r="Q4" s="385"/>
      <c r="R4" s="386"/>
      <c r="S4" s="386"/>
    </row>
    <row r="5" spans="2:19" ht="16" thickBot="1" x14ac:dyDescent="0.4">
      <c r="B5" s="342"/>
      <c r="C5" s="342"/>
      <c r="D5" s="62" t="s">
        <v>12</v>
      </c>
      <c r="E5" s="62" t="s">
        <v>13</v>
      </c>
      <c r="F5" s="25" t="s">
        <v>12</v>
      </c>
      <c r="G5" s="25" t="s">
        <v>13</v>
      </c>
      <c r="H5" s="41" t="s">
        <v>12</v>
      </c>
      <c r="I5" s="41" t="s">
        <v>13</v>
      </c>
      <c r="J5" s="25" t="s">
        <v>12</v>
      </c>
      <c r="K5" s="25" t="s">
        <v>13</v>
      </c>
      <c r="L5" s="25" t="s">
        <v>12</v>
      </c>
      <c r="M5" s="25" t="s">
        <v>13</v>
      </c>
      <c r="N5" s="25" t="s">
        <v>12</v>
      </c>
      <c r="O5" s="25" t="s">
        <v>13</v>
      </c>
      <c r="P5" s="25" t="s">
        <v>12</v>
      </c>
      <c r="Q5" s="25" t="s">
        <v>13</v>
      </c>
      <c r="R5" s="41" t="s">
        <v>12</v>
      </c>
      <c r="S5" s="41" t="s">
        <v>13</v>
      </c>
    </row>
    <row r="6" spans="2:19" ht="16" thickBot="1" x14ac:dyDescent="0.4">
      <c r="B6" s="27">
        <v>1</v>
      </c>
      <c r="C6" s="28" t="s">
        <v>14</v>
      </c>
      <c r="D6" s="91">
        <v>3</v>
      </c>
      <c r="E6" s="91">
        <v>4</v>
      </c>
      <c r="F6" s="106">
        <v>3</v>
      </c>
      <c r="G6" s="106">
        <v>4</v>
      </c>
      <c r="H6" s="42">
        <f>(D6+F6)/2</f>
        <v>3</v>
      </c>
      <c r="I6" s="42">
        <f>(+E6+G6)/2</f>
        <v>4</v>
      </c>
      <c r="J6" s="106">
        <v>2</v>
      </c>
      <c r="K6" s="106">
        <v>3</v>
      </c>
      <c r="L6" s="106">
        <v>2</v>
      </c>
      <c r="M6" s="106">
        <v>3</v>
      </c>
      <c r="N6" s="106">
        <v>4</v>
      </c>
      <c r="O6" s="106">
        <v>5</v>
      </c>
      <c r="P6" s="106">
        <v>3</v>
      </c>
      <c r="Q6" s="106">
        <v>4</v>
      </c>
      <c r="R6" s="42">
        <f>(J6+L6+N6+P6)/4</f>
        <v>2.75</v>
      </c>
      <c r="S6" s="42">
        <f>(K6+M6+O6+Q6)/4</f>
        <v>3.75</v>
      </c>
    </row>
    <row r="7" spans="2:19" ht="16" thickBot="1" x14ac:dyDescent="0.4">
      <c r="B7" s="27">
        <v>2</v>
      </c>
      <c r="C7" s="28" t="s">
        <v>15</v>
      </c>
      <c r="D7" s="91">
        <v>2</v>
      </c>
      <c r="E7" s="91">
        <v>3</v>
      </c>
      <c r="F7" s="106">
        <v>2</v>
      </c>
      <c r="G7" s="106">
        <v>3</v>
      </c>
      <c r="H7" s="42">
        <f t="shared" ref="H7:H30" si="0">(D7+F7)/2</f>
        <v>2</v>
      </c>
      <c r="I7" s="42">
        <f t="shared" ref="I7:I30" si="1">(+E7+G7)/2</f>
        <v>3</v>
      </c>
      <c r="J7" s="106">
        <v>3</v>
      </c>
      <c r="K7" s="106">
        <v>4</v>
      </c>
      <c r="L7" s="106">
        <v>2</v>
      </c>
      <c r="M7" s="106">
        <v>3</v>
      </c>
      <c r="N7" s="106">
        <v>3</v>
      </c>
      <c r="O7" s="106">
        <v>5</v>
      </c>
      <c r="P7" s="106">
        <v>3</v>
      </c>
      <c r="Q7" s="106">
        <v>4</v>
      </c>
      <c r="R7" s="42">
        <f t="shared" ref="R7:R30" si="2">(J7+L7+N7+P7)/4</f>
        <v>2.75</v>
      </c>
      <c r="S7" s="42">
        <f t="shared" ref="S7:S30" si="3">(K7+M7+O7+Q7)/4</f>
        <v>4</v>
      </c>
    </row>
    <row r="8" spans="2:19" ht="18.75" customHeight="1" thickBot="1" x14ac:dyDescent="0.4">
      <c r="B8" s="27">
        <v>3</v>
      </c>
      <c r="C8" s="28" t="s">
        <v>16</v>
      </c>
      <c r="D8" s="91">
        <v>4</v>
      </c>
      <c r="E8" s="91">
        <v>5</v>
      </c>
      <c r="F8" s="106">
        <v>4</v>
      </c>
      <c r="G8" s="106">
        <v>5</v>
      </c>
      <c r="H8" s="42">
        <f t="shared" si="0"/>
        <v>4</v>
      </c>
      <c r="I8" s="42">
        <f t="shared" si="1"/>
        <v>5</v>
      </c>
      <c r="J8" s="106">
        <v>3</v>
      </c>
      <c r="K8" s="106">
        <v>4</v>
      </c>
      <c r="L8" s="106">
        <v>3</v>
      </c>
      <c r="M8" s="106">
        <v>4</v>
      </c>
      <c r="N8" s="106">
        <v>4</v>
      </c>
      <c r="O8" s="106">
        <v>5</v>
      </c>
      <c r="P8" s="106">
        <v>4</v>
      </c>
      <c r="Q8" s="106">
        <v>5</v>
      </c>
      <c r="R8" s="42">
        <f t="shared" si="2"/>
        <v>3.5</v>
      </c>
      <c r="S8" s="42">
        <f t="shared" si="3"/>
        <v>4.5</v>
      </c>
    </row>
    <row r="9" spans="2:19" ht="16" thickBot="1" x14ac:dyDescent="0.4">
      <c r="B9" s="27">
        <v>4</v>
      </c>
      <c r="C9" s="28"/>
      <c r="D9" s="91"/>
      <c r="E9" s="91"/>
      <c r="F9" s="106"/>
      <c r="G9" s="106"/>
      <c r="H9" s="42">
        <f t="shared" si="0"/>
        <v>0</v>
      </c>
      <c r="I9" s="42">
        <f t="shared" si="1"/>
        <v>0</v>
      </c>
      <c r="J9" s="106"/>
      <c r="K9" s="106"/>
      <c r="L9" s="106"/>
      <c r="M9" s="106"/>
      <c r="N9" s="106"/>
      <c r="O9" s="106"/>
      <c r="P9" s="106"/>
      <c r="Q9" s="106"/>
      <c r="R9" s="42">
        <f t="shared" si="2"/>
        <v>0</v>
      </c>
      <c r="S9" s="42">
        <f t="shared" si="3"/>
        <v>0</v>
      </c>
    </row>
    <row r="10" spans="2:19" ht="16" thickBot="1" x14ac:dyDescent="0.4">
      <c r="B10" s="27">
        <v>5</v>
      </c>
      <c r="C10" s="28"/>
      <c r="D10" s="91"/>
      <c r="E10" s="91"/>
      <c r="F10" s="106"/>
      <c r="G10" s="106"/>
      <c r="H10" s="42">
        <f t="shared" si="0"/>
        <v>0</v>
      </c>
      <c r="I10" s="42">
        <f t="shared" si="1"/>
        <v>0</v>
      </c>
      <c r="J10" s="106"/>
      <c r="K10" s="106"/>
      <c r="L10" s="106"/>
      <c r="M10" s="106"/>
      <c r="N10" s="106"/>
      <c r="O10" s="106"/>
      <c r="P10" s="106"/>
      <c r="Q10" s="106"/>
      <c r="R10" s="42">
        <f t="shared" si="2"/>
        <v>0</v>
      </c>
      <c r="S10" s="42">
        <f t="shared" si="3"/>
        <v>0</v>
      </c>
    </row>
    <row r="11" spans="2:19" ht="16" thickBot="1" x14ac:dyDescent="0.4">
      <c r="B11" s="27">
        <v>6</v>
      </c>
      <c r="C11" s="28"/>
      <c r="D11" s="91"/>
      <c r="E11" s="91"/>
      <c r="F11" s="106"/>
      <c r="G11" s="106"/>
      <c r="H11" s="42">
        <f t="shared" si="0"/>
        <v>0</v>
      </c>
      <c r="I11" s="42">
        <f t="shared" si="1"/>
        <v>0</v>
      </c>
      <c r="J11" s="106"/>
      <c r="K11" s="106"/>
      <c r="L11" s="106"/>
      <c r="M11" s="106"/>
      <c r="N11" s="106"/>
      <c r="O11" s="106"/>
      <c r="P11" s="106"/>
      <c r="Q11" s="106"/>
      <c r="R11" s="42">
        <f t="shared" si="2"/>
        <v>0</v>
      </c>
      <c r="S11" s="42">
        <f t="shared" si="3"/>
        <v>0</v>
      </c>
    </row>
    <row r="12" spans="2:19" ht="16" thickBot="1" x14ac:dyDescent="0.4">
      <c r="B12" s="27">
        <v>7</v>
      </c>
      <c r="C12" s="28"/>
      <c r="D12" s="91"/>
      <c r="E12" s="91"/>
      <c r="F12" s="106"/>
      <c r="G12" s="106"/>
      <c r="H12" s="42">
        <f t="shared" si="0"/>
        <v>0</v>
      </c>
      <c r="I12" s="42">
        <f t="shared" si="1"/>
        <v>0</v>
      </c>
      <c r="J12" s="106"/>
      <c r="K12" s="106"/>
      <c r="L12" s="106"/>
      <c r="M12" s="106"/>
      <c r="N12" s="106"/>
      <c r="O12" s="106"/>
      <c r="P12" s="106"/>
      <c r="Q12" s="106"/>
      <c r="R12" s="42">
        <f t="shared" si="2"/>
        <v>0</v>
      </c>
      <c r="S12" s="42">
        <f t="shared" si="3"/>
        <v>0</v>
      </c>
    </row>
    <row r="13" spans="2:19" ht="16" thickBot="1" x14ac:dyDescent="0.4">
      <c r="B13" s="27">
        <v>8</v>
      </c>
      <c r="C13" s="28"/>
      <c r="D13" s="91"/>
      <c r="E13" s="91"/>
      <c r="F13" s="106"/>
      <c r="G13" s="106"/>
      <c r="H13" s="42">
        <f t="shared" si="0"/>
        <v>0</v>
      </c>
      <c r="I13" s="42">
        <f t="shared" si="1"/>
        <v>0</v>
      </c>
      <c r="J13" s="106"/>
      <c r="K13" s="106"/>
      <c r="L13" s="106"/>
      <c r="M13" s="106"/>
      <c r="N13" s="106"/>
      <c r="O13" s="106"/>
      <c r="P13" s="106"/>
      <c r="Q13" s="106"/>
      <c r="R13" s="42">
        <f t="shared" si="2"/>
        <v>0</v>
      </c>
      <c r="S13" s="42">
        <f t="shared" si="3"/>
        <v>0</v>
      </c>
    </row>
    <row r="14" spans="2:19" ht="16" thickBot="1" x14ac:dyDescent="0.4">
      <c r="B14" s="27">
        <v>9</v>
      </c>
      <c r="C14" s="28"/>
      <c r="D14" s="91"/>
      <c r="E14" s="91"/>
      <c r="F14" s="106"/>
      <c r="G14" s="106"/>
      <c r="H14" s="42">
        <f t="shared" si="0"/>
        <v>0</v>
      </c>
      <c r="I14" s="42">
        <f t="shared" si="1"/>
        <v>0</v>
      </c>
      <c r="J14" s="106"/>
      <c r="K14" s="106"/>
      <c r="L14" s="106"/>
      <c r="M14" s="106"/>
      <c r="N14" s="106"/>
      <c r="O14" s="106"/>
      <c r="P14" s="106"/>
      <c r="Q14" s="106"/>
      <c r="R14" s="42">
        <f t="shared" si="2"/>
        <v>0</v>
      </c>
      <c r="S14" s="42">
        <f t="shared" si="3"/>
        <v>0</v>
      </c>
    </row>
    <row r="15" spans="2:19" ht="16" thickBot="1" x14ac:dyDescent="0.4">
      <c r="B15" s="27">
        <v>10</v>
      </c>
      <c r="C15" s="28"/>
      <c r="D15" s="91"/>
      <c r="E15" s="91"/>
      <c r="F15" s="106"/>
      <c r="G15" s="106"/>
      <c r="H15" s="42">
        <f t="shared" si="0"/>
        <v>0</v>
      </c>
      <c r="I15" s="42">
        <f t="shared" si="1"/>
        <v>0</v>
      </c>
      <c r="J15" s="106"/>
      <c r="K15" s="106"/>
      <c r="L15" s="106"/>
      <c r="M15" s="106"/>
      <c r="N15" s="106"/>
      <c r="O15" s="106"/>
      <c r="P15" s="106"/>
      <c r="Q15" s="106"/>
      <c r="R15" s="42">
        <f t="shared" si="2"/>
        <v>0</v>
      </c>
      <c r="S15" s="42">
        <f t="shared" si="3"/>
        <v>0</v>
      </c>
    </row>
    <row r="16" spans="2:19" ht="16" thickBot="1" x14ac:dyDescent="0.4">
      <c r="B16" s="27">
        <v>11</v>
      </c>
      <c r="C16" s="28"/>
      <c r="D16" s="91"/>
      <c r="E16" s="91"/>
      <c r="F16" s="106"/>
      <c r="G16" s="106"/>
      <c r="H16" s="42">
        <f t="shared" si="0"/>
        <v>0</v>
      </c>
      <c r="I16" s="42">
        <f t="shared" si="1"/>
        <v>0</v>
      </c>
      <c r="J16" s="106"/>
      <c r="K16" s="106"/>
      <c r="L16" s="106"/>
      <c r="M16" s="106"/>
      <c r="N16" s="106"/>
      <c r="O16" s="106"/>
      <c r="P16" s="106"/>
      <c r="Q16" s="106"/>
      <c r="R16" s="42">
        <f t="shared" si="2"/>
        <v>0</v>
      </c>
      <c r="S16" s="42">
        <f t="shared" si="3"/>
        <v>0</v>
      </c>
    </row>
    <row r="17" spans="2:19" ht="16" thickBot="1" x14ac:dyDescent="0.4">
      <c r="B17" s="27">
        <v>12</v>
      </c>
      <c r="C17" s="28"/>
      <c r="D17" s="91"/>
      <c r="E17" s="91"/>
      <c r="F17" s="106"/>
      <c r="G17" s="106"/>
      <c r="H17" s="42">
        <f t="shared" si="0"/>
        <v>0</v>
      </c>
      <c r="I17" s="42">
        <f t="shared" si="1"/>
        <v>0</v>
      </c>
      <c r="J17" s="106"/>
      <c r="K17" s="106"/>
      <c r="L17" s="106"/>
      <c r="M17" s="106"/>
      <c r="N17" s="106"/>
      <c r="O17" s="106"/>
      <c r="P17" s="106"/>
      <c r="Q17" s="106"/>
      <c r="R17" s="42">
        <f t="shared" si="2"/>
        <v>0</v>
      </c>
      <c r="S17" s="42">
        <f t="shared" si="3"/>
        <v>0</v>
      </c>
    </row>
    <row r="18" spans="2:19" ht="16" thickBot="1" x14ac:dyDescent="0.4">
      <c r="B18" s="27">
        <v>13</v>
      </c>
      <c r="C18" s="28"/>
      <c r="D18" s="91"/>
      <c r="E18" s="91"/>
      <c r="F18" s="106"/>
      <c r="G18" s="106"/>
      <c r="H18" s="42">
        <f t="shared" si="0"/>
        <v>0</v>
      </c>
      <c r="I18" s="42">
        <f t="shared" si="1"/>
        <v>0</v>
      </c>
      <c r="J18" s="106"/>
      <c r="K18" s="106"/>
      <c r="L18" s="106"/>
      <c r="M18" s="106"/>
      <c r="N18" s="106"/>
      <c r="O18" s="106"/>
      <c r="P18" s="106"/>
      <c r="Q18" s="106"/>
      <c r="R18" s="42">
        <f t="shared" si="2"/>
        <v>0</v>
      </c>
      <c r="S18" s="42">
        <f t="shared" si="3"/>
        <v>0</v>
      </c>
    </row>
    <row r="19" spans="2:19" ht="16" thickBot="1" x14ac:dyDescent="0.4">
      <c r="B19" s="27">
        <v>14</v>
      </c>
      <c r="C19" s="28"/>
      <c r="D19" s="91"/>
      <c r="E19" s="91"/>
      <c r="F19" s="106"/>
      <c r="G19" s="106"/>
      <c r="H19" s="42">
        <f t="shared" si="0"/>
        <v>0</v>
      </c>
      <c r="I19" s="42">
        <f t="shared" si="1"/>
        <v>0</v>
      </c>
      <c r="J19" s="106"/>
      <c r="K19" s="106"/>
      <c r="L19" s="106"/>
      <c r="M19" s="106"/>
      <c r="N19" s="106"/>
      <c r="O19" s="106"/>
      <c r="P19" s="106"/>
      <c r="Q19" s="106"/>
      <c r="R19" s="42">
        <f t="shared" si="2"/>
        <v>0</v>
      </c>
      <c r="S19" s="42">
        <f t="shared" si="3"/>
        <v>0</v>
      </c>
    </row>
    <row r="20" spans="2:19" ht="16" thickBot="1" x14ac:dyDescent="0.4">
      <c r="B20" s="27">
        <v>15</v>
      </c>
      <c r="C20" s="28"/>
      <c r="D20" s="91"/>
      <c r="E20" s="91"/>
      <c r="F20" s="106"/>
      <c r="G20" s="106"/>
      <c r="H20" s="42">
        <f t="shared" si="0"/>
        <v>0</v>
      </c>
      <c r="I20" s="42">
        <f t="shared" si="1"/>
        <v>0</v>
      </c>
      <c r="J20" s="106"/>
      <c r="K20" s="106"/>
      <c r="L20" s="106"/>
      <c r="M20" s="106"/>
      <c r="N20" s="106"/>
      <c r="O20" s="106"/>
      <c r="P20" s="106"/>
      <c r="Q20" s="106"/>
      <c r="R20" s="42">
        <f t="shared" si="2"/>
        <v>0</v>
      </c>
      <c r="S20" s="42">
        <f t="shared" si="3"/>
        <v>0</v>
      </c>
    </row>
    <row r="21" spans="2:19" ht="16" thickBot="1" x14ac:dyDescent="0.4">
      <c r="B21" s="27">
        <v>16</v>
      </c>
      <c r="C21" s="28"/>
      <c r="D21" s="91"/>
      <c r="E21" s="91"/>
      <c r="F21" s="106"/>
      <c r="G21" s="106"/>
      <c r="H21" s="42">
        <f t="shared" si="0"/>
        <v>0</v>
      </c>
      <c r="I21" s="42">
        <f t="shared" si="1"/>
        <v>0</v>
      </c>
      <c r="J21" s="106"/>
      <c r="K21" s="106"/>
      <c r="L21" s="106"/>
      <c r="M21" s="106"/>
      <c r="N21" s="106"/>
      <c r="O21" s="106"/>
      <c r="P21" s="106"/>
      <c r="Q21" s="106"/>
      <c r="R21" s="42">
        <f t="shared" si="2"/>
        <v>0</v>
      </c>
      <c r="S21" s="42">
        <f t="shared" si="3"/>
        <v>0</v>
      </c>
    </row>
    <row r="22" spans="2:19" ht="16" thickBot="1" x14ac:dyDescent="0.4">
      <c r="B22" s="27">
        <v>17</v>
      </c>
      <c r="C22" s="28"/>
      <c r="D22" s="91"/>
      <c r="E22" s="91"/>
      <c r="F22" s="106"/>
      <c r="G22" s="106"/>
      <c r="H22" s="42">
        <f t="shared" si="0"/>
        <v>0</v>
      </c>
      <c r="I22" s="42">
        <f t="shared" si="1"/>
        <v>0</v>
      </c>
      <c r="J22" s="106"/>
      <c r="K22" s="106"/>
      <c r="L22" s="106"/>
      <c r="M22" s="106"/>
      <c r="N22" s="106"/>
      <c r="O22" s="106"/>
      <c r="P22" s="106"/>
      <c r="Q22" s="106"/>
      <c r="R22" s="42">
        <f t="shared" si="2"/>
        <v>0</v>
      </c>
      <c r="S22" s="42">
        <f t="shared" si="3"/>
        <v>0</v>
      </c>
    </row>
    <row r="23" spans="2:19" ht="16" thickBot="1" x14ac:dyDescent="0.4">
      <c r="B23" s="27">
        <v>18</v>
      </c>
      <c r="C23" s="28"/>
      <c r="D23" s="91"/>
      <c r="E23" s="91"/>
      <c r="F23" s="106"/>
      <c r="G23" s="106"/>
      <c r="H23" s="42">
        <f t="shared" si="0"/>
        <v>0</v>
      </c>
      <c r="I23" s="42">
        <f t="shared" si="1"/>
        <v>0</v>
      </c>
      <c r="J23" s="106"/>
      <c r="K23" s="106"/>
      <c r="L23" s="106"/>
      <c r="M23" s="106"/>
      <c r="N23" s="106"/>
      <c r="O23" s="106"/>
      <c r="P23" s="106"/>
      <c r="Q23" s="106"/>
      <c r="R23" s="42">
        <f t="shared" si="2"/>
        <v>0</v>
      </c>
      <c r="S23" s="42">
        <f t="shared" si="3"/>
        <v>0</v>
      </c>
    </row>
    <row r="24" spans="2:19" ht="16" thickBot="1" x14ac:dyDescent="0.4">
      <c r="B24" s="27">
        <v>19</v>
      </c>
      <c r="C24" s="28"/>
      <c r="D24" s="91"/>
      <c r="E24" s="91"/>
      <c r="F24" s="106"/>
      <c r="G24" s="106"/>
      <c r="H24" s="42">
        <f t="shared" si="0"/>
        <v>0</v>
      </c>
      <c r="I24" s="42">
        <f t="shared" si="1"/>
        <v>0</v>
      </c>
      <c r="J24" s="106"/>
      <c r="K24" s="106"/>
      <c r="L24" s="106"/>
      <c r="M24" s="106"/>
      <c r="N24" s="106"/>
      <c r="O24" s="106"/>
      <c r="P24" s="106"/>
      <c r="Q24" s="106"/>
      <c r="R24" s="42">
        <f t="shared" si="2"/>
        <v>0</v>
      </c>
      <c r="S24" s="42">
        <f t="shared" si="3"/>
        <v>0</v>
      </c>
    </row>
    <row r="25" spans="2:19" ht="16" thickBot="1" x14ac:dyDescent="0.4">
      <c r="B25" s="27">
        <v>20</v>
      </c>
      <c r="C25" s="28"/>
      <c r="D25" s="91"/>
      <c r="E25" s="91"/>
      <c r="F25" s="106"/>
      <c r="G25" s="106"/>
      <c r="H25" s="42">
        <f t="shared" si="0"/>
        <v>0</v>
      </c>
      <c r="I25" s="42">
        <f t="shared" si="1"/>
        <v>0</v>
      </c>
      <c r="J25" s="106"/>
      <c r="K25" s="106"/>
      <c r="L25" s="106"/>
      <c r="M25" s="106"/>
      <c r="N25" s="106"/>
      <c r="O25" s="106"/>
      <c r="P25" s="106"/>
      <c r="Q25" s="106"/>
      <c r="R25" s="42">
        <f t="shared" si="2"/>
        <v>0</v>
      </c>
      <c r="S25" s="42">
        <f t="shared" si="3"/>
        <v>0</v>
      </c>
    </row>
    <row r="26" spans="2:19" ht="16" thickBot="1" x14ac:dyDescent="0.4">
      <c r="B26" s="27">
        <v>21</v>
      </c>
      <c r="C26" s="28"/>
      <c r="D26" s="91"/>
      <c r="E26" s="91"/>
      <c r="F26" s="106"/>
      <c r="G26" s="106"/>
      <c r="H26" s="42">
        <f t="shared" si="0"/>
        <v>0</v>
      </c>
      <c r="I26" s="42">
        <f t="shared" si="1"/>
        <v>0</v>
      </c>
      <c r="J26" s="106"/>
      <c r="K26" s="106"/>
      <c r="L26" s="106"/>
      <c r="M26" s="106"/>
      <c r="N26" s="106"/>
      <c r="O26" s="106"/>
      <c r="P26" s="106"/>
      <c r="Q26" s="106"/>
      <c r="R26" s="42">
        <f t="shared" si="2"/>
        <v>0</v>
      </c>
      <c r="S26" s="42">
        <f t="shared" si="3"/>
        <v>0</v>
      </c>
    </row>
    <row r="27" spans="2:19" ht="16" thickBot="1" x14ac:dyDescent="0.4">
      <c r="B27" s="27">
        <v>22</v>
      </c>
      <c r="C27" s="28"/>
      <c r="D27" s="91"/>
      <c r="E27" s="91"/>
      <c r="F27" s="106"/>
      <c r="G27" s="106"/>
      <c r="H27" s="42">
        <f t="shared" si="0"/>
        <v>0</v>
      </c>
      <c r="I27" s="42">
        <f t="shared" si="1"/>
        <v>0</v>
      </c>
      <c r="J27" s="106"/>
      <c r="K27" s="106"/>
      <c r="L27" s="106"/>
      <c r="M27" s="106"/>
      <c r="N27" s="106"/>
      <c r="O27" s="106"/>
      <c r="P27" s="106"/>
      <c r="Q27" s="106"/>
      <c r="R27" s="42">
        <f t="shared" si="2"/>
        <v>0</v>
      </c>
      <c r="S27" s="42">
        <f t="shared" si="3"/>
        <v>0</v>
      </c>
    </row>
    <row r="28" spans="2:19" ht="16" thickBot="1" x14ac:dyDescent="0.4">
      <c r="B28" s="27">
        <v>23</v>
      </c>
      <c r="C28" s="28"/>
      <c r="D28" s="91"/>
      <c r="E28" s="91"/>
      <c r="F28" s="106"/>
      <c r="G28" s="106"/>
      <c r="H28" s="42">
        <f t="shared" si="0"/>
        <v>0</v>
      </c>
      <c r="I28" s="42">
        <f t="shared" si="1"/>
        <v>0</v>
      </c>
      <c r="J28" s="106"/>
      <c r="K28" s="106"/>
      <c r="L28" s="106"/>
      <c r="M28" s="106"/>
      <c r="N28" s="106"/>
      <c r="O28" s="106"/>
      <c r="P28" s="106"/>
      <c r="Q28" s="106"/>
      <c r="R28" s="42">
        <f t="shared" si="2"/>
        <v>0</v>
      </c>
      <c r="S28" s="42">
        <f t="shared" si="3"/>
        <v>0</v>
      </c>
    </row>
    <row r="29" spans="2:19" ht="16" thickBot="1" x14ac:dyDescent="0.4">
      <c r="B29" s="27">
        <v>24</v>
      </c>
      <c r="C29" s="28"/>
      <c r="D29" s="91"/>
      <c r="E29" s="91"/>
      <c r="F29" s="106"/>
      <c r="G29" s="106"/>
      <c r="H29" s="42">
        <f t="shared" si="0"/>
        <v>0</v>
      </c>
      <c r="I29" s="42">
        <f t="shared" si="1"/>
        <v>0</v>
      </c>
      <c r="J29" s="106"/>
      <c r="K29" s="106"/>
      <c r="L29" s="106"/>
      <c r="M29" s="106"/>
      <c r="N29" s="106"/>
      <c r="O29" s="106"/>
      <c r="P29" s="106"/>
      <c r="Q29" s="106"/>
      <c r="R29" s="42">
        <f t="shared" si="2"/>
        <v>0</v>
      </c>
      <c r="S29" s="42">
        <f t="shared" si="3"/>
        <v>0</v>
      </c>
    </row>
    <row r="30" spans="2:19" ht="16" thickBot="1" x14ac:dyDescent="0.4">
      <c r="B30" s="27"/>
      <c r="C30" s="43" t="s">
        <v>17</v>
      </c>
      <c r="D30" s="44">
        <f>(D6+D7+D8+D9+D10+D11+D12+D13+D14+D15+D16+D17+D18+D19+D20+D21+D22+D23+D24+D25+D26+D27+D28+D29)/COUNTA($C$6:$C$29)</f>
        <v>3</v>
      </c>
      <c r="E30" s="44">
        <f>(E6+E7+E8+E9+E10+E11+E12+E13+E14+E15+E16+E17+E18+E19+E20+E21+E22+E23+E24+E25+E26+E27+E28+E29)/COUNTA($C$6:$C$29)</f>
        <v>4</v>
      </c>
      <c r="F30" s="44">
        <f>(F6+F7+F8+F9+F10+F11+F12+F13+F14+F15+F16+F17+F18+F19+F20+F21+F22+F23+F24+F25+F26+F27+F28+F29)/COUNTA($C$6:$C$29)</f>
        <v>3</v>
      </c>
      <c r="G30" s="44">
        <f>(G6+G7+G8+G9+G10+G11+G12+G13+G14+G15+G16+G17+G18+G19+G20+G21+G22+G23+G24+G25+G26+G27+G28+G29)/COUNTA($C$6:$C$29)</f>
        <v>4</v>
      </c>
      <c r="H30" s="105">
        <f t="shared" si="0"/>
        <v>3</v>
      </c>
      <c r="I30" s="105">
        <f t="shared" si="1"/>
        <v>4</v>
      </c>
      <c r="J30" s="44">
        <f t="shared" ref="J30:Q30" si="4">(J6+J7+J8+J9+J10+J11+J12+J13+J14+J15+J16+J17+J18+J19+J20+J21+J22+J23+J24+J25+J26+J27+J28+J29)/COUNTA($C$6:$C$29)</f>
        <v>2.6666666666666665</v>
      </c>
      <c r="K30" s="44">
        <f t="shared" si="4"/>
        <v>3.6666666666666665</v>
      </c>
      <c r="L30" s="44">
        <f t="shared" si="4"/>
        <v>2.3333333333333335</v>
      </c>
      <c r="M30" s="44">
        <f t="shared" si="4"/>
        <v>3.3333333333333335</v>
      </c>
      <c r="N30" s="44">
        <f t="shared" si="4"/>
        <v>3.6666666666666665</v>
      </c>
      <c r="O30" s="44">
        <f t="shared" si="4"/>
        <v>5</v>
      </c>
      <c r="P30" s="44">
        <f t="shared" si="4"/>
        <v>3.3333333333333335</v>
      </c>
      <c r="Q30" s="44">
        <f t="shared" si="4"/>
        <v>4.333333333333333</v>
      </c>
      <c r="R30" s="105">
        <f t="shared" si="2"/>
        <v>3</v>
      </c>
      <c r="S30" s="105">
        <f t="shared" si="3"/>
        <v>4.083333333333333</v>
      </c>
    </row>
    <row r="32" spans="2:19" ht="31.5" customHeight="1" x14ac:dyDescent="0.35">
      <c r="C32" s="30" t="s">
        <v>18</v>
      </c>
      <c r="D32" s="37"/>
      <c r="E32" s="37"/>
      <c r="F32" s="37"/>
      <c r="G32" s="37"/>
      <c r="J32" s="396" t="s">
        <v>18</v>
      </c>
      <c r="K32" s="396"/>
      <c r="L32" s="396"/>
    </row>
    <row r="33" spans="3:16" ht="30" x14ac:dyDescent="0.35">
      <c r="C33" s="32"/>
      <c r="D33" s="76" t="s">
        <v>19</v>
      </c>
      <c r="E33" s="33" t="s">
        <v>20</v>
      </c>
      <c r="F33" s="33" t="s">
        <v>21</v>
      </c>
      <c r="G33" s="33" t="s">
        <v>22</v>
      </c>
      <c r="J33" s="393"/>
      <c r="K33" s="394"/>
      <c r="L33" s="395"/>
      <c r="M33" s="76" t="s">
        <v>19</v>
      </c>
      <c r="N33" s="33" t="s">
        <v>20</v>
      </c>
      <c r="O33" s="33" t="s">
        <v>21</v>
      </c>
      <c r="P33" s="33" t="s">
        <v>22</v>
      </c>
    </row>
    <row r="34" spans="3:16" ht="15.5" x14ac:dyDescent="0.35">
      <c r="C34" s="36" t="s">
        <v>23</v>
      </c>
      <c r="D34" s="45">
        <f>COUNTA($C$6:$C$29)</f>
        <v>3</v>
      </c>
      <c r="E34" s="45">
        <f>COUNTIF(R6:R29,"&gt;=3,8")</f>
        <v>0</v>
      </c>
      <c r="F34" s="45">
        <f>COUNTIFS(R6:R29,"&lt;3,7",R6:R29,"&gt;=2,3")</f>
        <v>3</v>
      </c>
      <c r="G34" s="45">
        <f>COUNTIFS(R6:R29,"&lt;2,2",R6:R29,"&gt;0")</f>
        <v>0</v>
      </c>
      <c r="J34" s="316" t="s">
        <v>23</v>
      </c>
      <c r="K34" s="317"/>
      <c r="L34" s="318"/>
      <c r="M34" s="45">
        <f>COUNTA($C$6:$C$29)</f>
        <v>3</v>
      </c>
      <c r="N34" s="45">
        <f>COUNTIF(R6:R29,"&gt;=3,8")</f>
        <v>0</v>
      </c>
      <c r="O34" s="45">
        <f>COUNTIFS(R6:R29,"&lt;3,7",R6:R29,"&gt;=2,3")</f>
        <v>3</v>
      </c>
      <c r="P34" s="45">
        <f>COUNTIFS(R6:R29,"&lt;2,2",R6:R29,"&gt;0")</f>
        <v>0</v>
      </c>
    </row>
    <row r="35" spans="3:16" ht="15.5" x14ac:dyDescent="0.35">
      <c r="C35" s="36" t="s">
        <v>24</v>
      </c>
      <c r="D35" s="45">
        <v>100</v>
      </c>
      <c r="E35" s="45">
        <f>E34*D35/D34</f>
        <v>0</v>
      </c>
      <c r="F35" s="46">
        <f>F34*D35/D34</f>
        <v>100</v>
      </c>
      <c r="G35" s="46">
        <f>G34*D35/D34</f>
        <v>0</v>
      </c>
      <c r="J35" s="316" t="s">
        <v>24</v>
      </c>
      <c r="K35" s="317"/>
      <c r="L35" s="318"/>
      <c r="M35" s="45">
        <v>100</v>
      </c>
      <c r="N35" s="45">
        <f>N34*M35/M34</f>
        <v>0</v>
      </c>
      <c r="O35" s="46">
        <f>O34*M35/M34</f>
        <v>100</v>
      </c>
      <c r="P35" s="46">
        <f>P34*M35/M34</f>
        <v>0</v>
      </c>
    </row>
    <row r="36" spans="3:16" ht="15.5" x14ac:dyDescent="0.35">
      <c r="C36" s="37"/>
      <c r="D36" s="37"/>
      <c r="E36" s="37"/>
      <c r="F36" s="37"/>
      <c r="G36" s="37"/>
      <c r="J36" s="176"/>
      <c r="K36" s="177"/>
      <c r="L36" s="177"/>
      <c r="M36" s="37"/>
      <c r="N36" s="37"/>
      <c r="O36" s="37"/>
      <c r="P36" s="37"/>
    </row>
    <row r="37" spans="3:16" ht="31.5" customHeight="1" x14ac:dyDescent="0.35">
      <c r="C37" s="30" t="s">
        <v>25</v>
      </c>
      <c r="D37" s="37"/>
      <c r="E37" s="37"/>
      <c r="F37" s="37"/>
      <c r="G37" s="37"/>
      <c r="J37" s="396" t="s">
        <v>25</v>
      </c>
      <c r="K37" s="396"/>
      <c r="L37" s="396"/>
      <c r="M37" s="37"/>
      <c r="N37" s="37"/>
      <c r="O37" s="37"/>
      <c r="P37" s="37"/>
    </row>
    <row r="38" spans="3:16" ht="30" x14ac:dyDescent="0.35">
      <c r="C38" s="32"/>
      <c r="D38" s="78" t="s">
        <v>19</v>
      </c>
      <c r="E38" s="33" t="s">
        <v>20</v>
      </c>
      <c r="F38" s="33" t="s">
        <v>21</v>
      </c>
      <c r="G38" s="33" t="s">
        <v>22</v>
      </c>
      <c r="J38" s="393"/>
      <c r="K38" s="394"/>
      <c r="L38" s="395"/>
      <c r="M38" s="78" t="s">
        <v>19</v>
      </c>
      <c r="N38" s="33" t="s">
        <v>20</v>
      </c>
      <c r="O38" s="33" t="s">
        <v>21</v>
      </c>
      <c r="P38" s="33" t="s">
        <v>22</v>
      </c>
    </row>
    <row r="39" spans="3:16" ht="15.5" x14ac:dyDescent="0.35">
      <c r="C39" s="36" t="s">
        <v>23</v>
      </c>
      <c r="D39" s="45">
        <f>COUNTA(C5:C28)</f>
        <v>3</v>
      </c>
      <c r="E39" s="45">
        <f>COUNTIF(S6:S29,"&gt;=3,8")</f>
        <v>2</v>
      </c>
      <c r="F39" s="45">
        <f>COUNTIFS(S6:S29,"&lt;3,7",S6:S29,"&gt;=2,3")</f>
        <v>0</v>
      </c>
      <c r="G39" s="45">
        <f>COUNTIFS(S6:S29,"&lt;2,2",S6:S29,"&gt;0")</f>
        <v>0</v>
      </c>
      <c r="J39" s="316" t="s">
        <v>23</v>
      </c>
      <c r="K39" s="317"/>
      <c r="L39" s="318"/>
      <c r="M39" s="45">
        <f>COUNTA(L5:L28)</f>
        <v>4</v>
      </c>
      <c r="N39" s="45">
        <f>COUNTIF(S6:S29,"&gt;=3,8")</f>
        <v>2</v>
      </c>
      <c r="O39" s="45">
        <f>COUNTIFS(S6:S29,"&lt;3,7",S6:S29,"&gt;=2,3")</f>
        <v>0</v>
      </c>
      <c r="P39" s="45">
        <f>COUNTIFS(S6:S29,"&lt;2,2",S6:S29,"&gt;0")</f>
        <v>0</v>
      </c>
    </row>
    <row r="40" spans="3:16" ht="15.5" x14ac:dyDescent="0.35">
      <c r="C40" s="36" t="s">
        <v>24</v>
      </c>
      <c r="D40" s="45">
        <v>100</v>
      </c>
      <c r="E40" s="46">
        <f>E39*D40/D39</f>
        <v>66.666666666666671</v>
      </c>
      <c r="F40" s="46">
        <f>F39*D40/D39</f>
        <v>0</v>
      </c>
      <c r="G40" s="46">
        <f>G39*D40/D39</f>
        <v>0</v>
      </c>
      <c r="J40" s="316" t="s">
        <v>24</v>
      </c>
      <c r="K40" s="317"/>
      <c r="L40" s="318"/>
      <c r="M40" s="45">
        <v>100</v>
      </c>
      <c r="N40" s="46">
        <f>N39*M40/M39</f>
        <v>50</v>
      </c>
      <c r="O40" s="46">
        <f>O39*M40/M39</f>
        <v>0</v>
      </c>
      <c r="P40" s="46">
        <f>P39*M40/M39</f>
        <v>0</v>
      </c>
    </row>
  </sheetData>
  <sheetProtection algorithmName="SHA-512" hashValue="5jvvqE4BgfdIx8kiww6lDB3UJSDqalcjGEvlMaq9yiXTsthE0zyc+9JOdhtmaIS1i/91kUAX4JHw9Rb7z2XEQg==" saltValue="ssr9ZMRQRiEvGrRWCVWY1w==" spinCount="100000" sheet="1" formatCells="0" formatColumns="0" formatRows="0" insertColumns="0" insertRows="0" insertHyperlinks="0" deleteColumns="0" deleteRows="0" sort="0" autoFilter="0" pivotTables="0"/>
  <mergeCells count="19">
    <mergeCell ref="J3:K4"/>
    <mergeCell ref="F3:G4"/>
    <mergeCell ref="H3:I4"/>
    <mergeCell ref="B3:B5"/>
    <mergeCell ref="C3:C5"/>
    <mergeCell ref="D3:E4"/>
    <mergeCell ref="P2:Q2"/>
    <mergeCell ref="N3:O4"/>
    <mergeCell ref="P3:Q4"/>
    <mergeCell ref="R3:S4"/>
    <mergeCell ref="L3:M4"/>
    <mergeCell ref="J38:L38"/>
    <mergeCell ref="J39:L39"/>
    <mergeCell ref="J40:L40"/>
    <mergeCell ref="J32:L32"/>
    <mergeCell ref="J33:L33"/>
    <mergeCell ref="J34:L34"/>
    <mergeCell ref="J35:L35"/>
    <mergeCell ref="J37:L37"/>
  </mergeCells>
  <hyperlinks>
    <hyperlink ref="P2" location="ОГЛАВЛЕНИЕ!A1" display="ОГЛАВЛЕНИЕ" xr:uid="{80C706E6-5108-47AB-B80D-229E21F71A4F}"/>
  </hyperlinks>
  <pageMargins left="0.7" right="0.7" top="0.75" bottom="0.75" header="0.3" footer="0.3"/>
  <pageSetup paperSize="9" scale="44" fitToHeight="0" orientation="portrait" verticalDpi="0" r:id="rId1"/>
  <headerFooter>
    <oddHeader>&amp;R&amp;"Monotype Corsiva"&amp;12О.В. Яковлева&amp;L&amp;"Monotype Corsiva"&amp;12Диагностика индивидуального развития детей  3-4 лет</oddHeader>
    <oddFooter>&amp;R&amp;"Monotype Corsiva"&amp;12https://vk.com/travel_posobiya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7B6A-678D-44EC-A516-4016D4B6F335}">
  <sheetPr codeName="Лист16">
    <tabColor theme="5"/>
    <pageSetUpPr fitToPage="1"/>
  </sheetPr>
  <dimension ref="A1:H43"/>
  <sheetViews>
    <sheetView view="pageLayout" zoomScaleNormal="100" workbookViewId="0">
      <selection activeCell="A4" sqref="A4"/>
    </sheetView>
  </sheetViews>
  <sheetFormatPr defaultColWidth="9.1796875" defaultRowHeight="14.5" x14ac:dyDescent="0.35"/>
  <cols>
    <col min="1" max="2" width="16.26953125" style="1" customWidth="1"/>
    <col min="3" max="3" width="17.1796875" style="1" customWidth="1"/>
    <col min="4" max="4" width="18.1796875" style="1" customWidth="1"/>
    <col min="5" max="5" width="16.54296875" style="1" customWidth="1"/>
    <col min="6" max="6" width="19.54296875" style="1" customWidth="1"/>
    <col min="7" max="7" width="18" style="1" customWidth="1"/>
    <col min="8" max="8" width="14.1796875" style="1" customWidth="1"/>
    <col min="9" max="16384" width="9.1796875" style="1"/>
  </cols>
  <sheetData>
    <row r="1" spans="1:8" ht="20.25" customHeight="1" x14ac:dyDescent="0.35">
      <c r="A1" s="374" t="s">
        <v>52</v>
      </c>
      <c r="B1" s="374"/>
      <c r="C1" s="374"/>
      <c r="D1" s="374"/>
      <c r="E1" s="374"/>
      <c r="F1" s="374"/>
      <c r="G1" s="374"/>
      <c r="H1" s="374"/>
    </row>
    <row r="2" spans="1:8" ht="20.25" customHeight="1" x14ac:dyDescent="0.35">
      <c r="A2" s="48"/>
      <c r="B2" s="374" t="s">
        <v>148</v>
      </c>
      <c r="C2" s="374"/>
      <c r="D2" s="374"/>
      <c r="E2" s="374"/>
      <c r="F2" s="374"/>
      <c r="G2" s="374"/>
      <c r="H2" s="48"/>
    </row>
    <row r="3" spans="1:8" ht="17.5" x14ac:dyDescent="0.35">
      <c r="A3" s="48"/>
      <c r="B3" s="48"/>
      <c r="C3" s="48"/>
      <c r="D3" s="48"/>
      <c r="E3" s="48"/>
      <c r="F3" s="48"/>
      <c r="G3" s="48"/>
      <c r="H3" s="48"/>
    </row>
    <row r="4" spans="1:8" ht="101.25" customHeight="1" x14ac:dyDescent="0.35">
      <c r="A4" s="75" t="s">
        <v>125</v>
      </c>
      <c r="B4" s="225" t="s">
        <v>223</v>
      </c>
      <c r="C4" s="225" t="s">
        <v>224</v>
      </c>
      <c r="D4" s="225" t="s">
        <v>225</v>
      </c>
      <c r="E4" s="225" t="s">
        <v>145</v>
      </c>
      <c r="F4" s="225" t="s">
        <v>226</v>
      </c>
      <c r="G4" s="49" t="s">
        <v>146</v>
      </c>
      <c r="H4" s="107" t="s">
        <v>35</v>
      </c>
    </row>
    <row r="5" spans="1:8" ht="15" x14ac:dyDescent="0.35">
      <c r="A5" s="108"/>
      <c r="B5" s="52">
        <v>1</v>
      </c>
      <c r="C5" s="52">
        <v>2</v>
      </c>
      <c r="D5" s="52">
        <v>3</v>
      </c>
      <c r="E5" s="52">
        <v>4</v>
      </c>
      <c r="F5" s="52">
        <v>5</v>
      </c>
      <c r="G5" s="52">
        <v>6</v>
      </c>
      <c r="H5" s="109" t="s">
        <v>132</v>
      </c>
    </row>
    <row r="6" spans="1:8" ht="18" x14ac:dyDescent="0.4">
      <c r="A6" s="54" t="s">
        <v>27</v>
      </c>
      <c r="B6" s="101">
        <f>'РР-1'!J31</f>
        <v>1.0138888888888888</v>
      </c>
      <c r="C6" s="101">
        <f>'РР-1'!T31</f>
        <v>0.34375</v>
      </c>
      <c r="D6" s="101">
        <f>'РР-2'!Q30</f>
        <v>1</v>
      </c>
      <c r="E6" s="101">
        <f>'РР-3'!O30</f>
        <v>1.1111111111111109</v>
      </c>
      <c r="F6" s="101">
        <f>'РР-4'!H30</f>
        <v>3</v>
      </c>
      <c r="G6" s="101">
        <f>'РР-4'!R30</f>
        <v>3</v>
      </c>
      <c r="H6" s="110">
        <f>(B6+C6+D6+E6+G6)/5</f>
        <v>1.29375</v>
      </c>
    </row>
    <row r="7" spans="1:8" ht="18" x14ac:dyDescent="0.4">
      <c r="A7" s="54" t="s">
        <v>28</v>
      </c>
      <c r="B7" s="101">
        <f>'РР-1'!U31</f>
        <v>0.44791666666666669</v>
      </c>
      <c r="C7" s="101">
        <f>'РР-1'!U31</f>
        <v>0.44791666666666669</v>
      </c>
      <c r="D7" s="101">
        <f>'РР-2'!R30</f>
        <v>1.3333333333333333</v>
      </c>
      <c r="E7" s="101">
        <f>'РР-3'!P30</f>
        <v>1.3333333333333333</v>
      </c>
      <c r="F7" s="101">
        <f>'РР-4'!I30</f>
        <v>4</v>
      </c>
      <c r="G7" s="101">
        <f>'РР-4'!S30</f>
        <v>4.083333333333333</v>
      </c>
      <c r="H7" s="110">
        <f>(B7+C7+D7+E7+G7)/5</f>
        <v>1.5291666666666666</v>
      </c>
    </row>
    <row r="28" spans="1:8" ht="15.5" x14ac:dyDescent="0.35">
      <c r="A28" s="56" t="s">
        <v>29</v>
      </c>
    </row>
    <row r="29" spans="1:8" ht="15.5" x14ac:dyDescent="0.35">
      <c r="A29" s="375" t="s">
        <v>30</v>
      </c>
      <c r="B29" s="375"/>
      <c r="C29" s="333"/>
      <c r="D29" s="333"/>
      <c r="E29" s="333"/>
      <c r="F29" s="333"/>
      <c r="G29" s="333"/>
      <c r="H29" s="333"/>
    </row>
    <row r="30" spans="1:8" x14ac:dyDescent="0.35">
      <c r="A30" s="84"/>
      <c r="B30" s="84"/>
      <c r="C30" s="330"/>
      <c r="D30" s="330"/>
      <c r="E30" s="330"/>
      <c r="F30" s="330"/>
      <c r="G30" s="330"/>
      <c r="H30" s="330"/>
    </row>
    <row r="31" spans="1:8" x14ac:dyDescent="0.35">
      <c r="A31" s="85"/>
      <c r="B31" s="85"/>
      <c r="C31" s="330"/>
      <c r="D31" s="330"/>
      <c r="E31" s="330"/>
      <c r="F31" s="330"/>
      <c r="G31" s="330"/>
      <c r="H31" s="330"/>
    </row>
    <row r="32" spans="1:8" x14ac:dyDescent="0.35">
      <c r="A32" s="85"/>
      <c r="B32" s="85"/>
      <c r="C32" s="330"/>
      <c r="D32" s="330"/>
      <c r="E32" s="330"/>
      <c r="F32" s="330"/>
      <c r="G32" s="330"/>
      <c r="H32" s="330"/>
    </row>
    <row r="33" spans="1:8" x14ac:dyDescent="0.35">
      <c r="A33" s="85"/>
      <c r="B33" s="85"/>
      <c r="C33" s="330"/>
      <c r="D33" s="330"/>
      <c r="E33" s="330"/>
      <c r="F33" s="330"/>
      <c r="G33" s="330"/>
      <c r="H33" s="330"/>
    </row>
    <row r="34" spans="1:8" x14ac:dyDescent="0.35">
      <c r="A34" s="85"/>
      <c r="B34" s="85"/>
      <c r="C34" s="330"/>
      <c r="D34" s="330"/>
      <c r="E34" s="330"/>
      <c r="F34" s="330"/>
      <c r="G34" s="330"/>
      <c r="H34" s="330"/>
    </row>
    <row r="35" spans="1:8" x14ac:dyDescent="0.35">
      <c r="A35" s="85"/>
      <c r="B35" s="85"/>
      <c r="C35" s="330"/>
      <c r="D35" s="330"/>
      <c r="E35" s="330"/>
      <c r="F35" s="330"/>
      <c r="G35" s="330"/>
      <c r="H35" s="330"/>
    </row>
    <row r="37" spans="1:8" ht="15.5" x14ac:dyDescent="0.35">
      <c r="A37" s="375" t="s">
        <v>31</v>
      </c>
      <c r="B37" s="375"/>
      <c r="C37" s="333"/>
      <c r="D37" s="333"/>
      <c r="E37" s="333"/>
      <c r="F37" s="333"/>
      <c r="G37" s="333"/>
      <c r="H37" s="333"/>
    </row>
    <row r="38" spans="1:8" x14ac:dyDescent="0.35">
      <c r="A38" s="84"/>
      <c r="B38" s="84"/>
      <c r="C38" s="330"/>
      <c r="D38" s="330"/>
      <c r="E38" s="330"/>
      <c r="F38" s="330"/>
      <c r="G38" s="330"/>
      <c r="H38" s="330"/>
    </row>
    <row r="39" spans="1:8" x14ac:dyDescent="0.35">
      <c r="A39" s="85"/>
      <c r="B39" s="85"/>
      <c r="C39" s="330"/>
      <c r="D39" s="330"/>
      <c r="E39" s="330"/>
      <c r="F39" s="330"/>
      <c r="G39" s="330"/>
      <c r="H39" s="330"/>
    </row>
    <row r="40" spans="1:8" x14ac:dyDescent="0.35">
      <c r="A40" s="85"/>
      <c r="B40" s="85"/>
      <c r="C40" s="330"/>
      <c r="D40" s="330"/>
      <c r="E40" s="330"/>
      <c r="F40" s="330"/>
      <c r="G40" s="330"/>
      <c r="H40" s="330"/>
    </row>
    <row r="41" spans="1:8" x14ac:dyDescent="0.35">
      <c r="A41" s="85"/>
      <c r="B41" s="85"/>
      <c r="C41" s="330"/>
      <c r="D41" s="330"/>
      <c r="E41" s="330"/>
      <c r="F41" s="330"/>
      <c r="G41" s="330"/>
      <c r="H41" s="330"/>
    </row>
    <row r="42" spans="1:8" x14ac:dyDescent="0.35">
      <c r="A42" s="85"/>
      <c r="B42" s="85"/>
      <c r="C42" s="330"/>
      <c r="D42" s="330"/>
      <c r="E42" s="330"/>
      <c r="F42" s="330"/>
      <c r="G42" s="330"/>
      <c r="H42" s="330"/>
    </row>
    <row r="43" spans="1:8" x14ac:dyDescent="0.35">
      <c r="A43" s="85"/>
      <c r="B43" s="85"/>
      <c r="C43" s="330"/>
      <c r="D43" s="330"/>
      <c r="E43" s="330"/>
      <c r="F43" s="330"/>
      <c r="G43" s="330"/>
      <c r="H43" s="330"/>
    </row>
  </sheetData>
  <sheetProtection algorithmName="SHA-512" hashValue="EfMFCLfdqbIDvah7j1405DA4IsHiJoxv9VRfipHMC0NLpQDf7Yln37EDfMOe3ifC53tUCIdXd4HrQyubO6elUg==" saltValue="KrSb1fu1i2GfQ0cewDyEcw==" spinCount="100000" sheet="1" formatCells="0" formatColumns="0" formatRows="0" insertColumns="0" insertRows="0" insertHyperlinks="0" deleteColumns="0" deleteRows="0" sort="0" autoFilter="0" pivotTables="0"/>
  <mergeCells count="18">
    <mergeCell ref="C38:H38"/>
    <mergeCell ref="A1:H1"/>
    <mergeCell ref="A29:B29"/>
    <mergeCell ref="C29:H29"/>
    <mergeCell ref="C30:H30"/>
    <mergeCell ref="C31:H31"/>
    <mergeCell ref="C32:H32"/>
    <mergeCell ref="B2:G2"/>
    <mergeCell ref="C33:H33"/>
    <mergeCell ref="C34:H34"/>
    <mergeCell ref="C35:H35"/>
    <mergeCell ref="A37:B37"/>
    <mergeCell ref="C37:H37"/>
    <mergeCell ref="C39:H39"/>
    <mergeCell ref="C40:H40"/>
    <mergeCell ref="C41:H41"/>
    <mergeCell ref="C42:H42"/>
    <mergeCell ref="C43:H43"/>
  </mergeCells>
  <hyperlinks>
    <hyperlink ref="A4" location="ОГЛАВЛЕНИЕ!A1" display="ОГЛАВЛЕНИЕ" xr:uid="{F212B6CA-064F-411D-BE4A-F773445BC255}"/>
  </hyperlinks>
  <pageMargins left="0.7" right="0.7" top="0.75" bottom="0.75" header="0.3" footer="0.3"/>
  <pageSetup paperSize="9" scale="64" orientation="portrait" verticalDpi="0" r:id="rId1"/>
  <headerFooter>
    <oddHeader>&amp;R&amp;"Monotype Corsiva"&amp;12О.В. Яковлева&amp;L&amp;"Monotype Corsiva"&amp;12Диагностика индивидуального развития детей  3-4 лет</oddHeader>
    <oddFooter>&amp;R&amp;"Monotype Corsiva"&amp;12https://vk.com/travel_posobiya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4894B-17B6-4A81-8EF8-82D96D185098}">
  <sheetPr codeName="Лист17">
    <tabColor rgb="FFFFFF00"/>
    <pageSetUpPr fitToPage="1"/>
  </sheetPr>
  <dimension ref="A1:AD41"/>
  <sheetViews>
    <sheetView view="pageLayout" zoomScale="55" zoomScaleNormal="100" zoomScalePageLayoutView="55" workbookViewId="0">
      <selection activeCell="AB2" sqref="AB2:AC2"/>
    </sheetView>
  </sheetViews>
  <sheetFormatPr defaultColWidth="9.1796875" defaultRowHeight="14.5" x14ac:dyDescent="0.35"/>
  <cols>
    <col min="1" max="1" width="9.1796875" style="1"/>
    <col min="2" max="2" width="27.26953125" style="1" customWidth="1"/>
    <col min="3" max="6" width="9.1796875" style="1"/>
    <col min="7" max="7" width="12.453125" style="1" customWidth="1"/>
    <col min="8" max="8" width="12.26953125" style="1" customWidth="1"/>
    <col min="9" max="9" width="11.81640625" style="1" customWidth="1"/>
    <col min="10" max="23" width="9.1796875" style="1"/>
    <col min="24" max="24" width="8" style="1" customWidth="1"/>
    <col min="25" max="25" width="11.453125" style="1" customWidth="1"/>
    <col min="26" max="26" width="10.1796875" style="1" customWidth="1"/>
    <col min="27" max="27" width="9.54296875" style="1" customWidth="1"/>
    <col min="28" max="28" width="10" style="1" customWidth="1"/>
    <col min="29" max="16384" width="9.1796875" style="1"/>
  </cols>
  <sheetData>
    <row r="1" spans="1:30" ht="17.5" x14ac:dyDescent="0.35">
      <c r="A1" s="339" t="s">
        <v>37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</row>
    <row r="2" spans="1:30" ht="17.5" x14ac:dyDescent="0.35">
      <c r="A2" s="22" t="s">
        <v>38</v>
      </c>
      <c r="Q2" s="17" t="s">
        <v>124</v>
      </c>
      <c r="AB2" s="338" t="s">
        <v>125</v>
      </c>
      <c r="AC2" s="338"/>
    </row>
    <row r="3" spans="1:30" ht="18.5" thickBot="1" x14ac:dyDescent="0.4">
      <c r="A3" s="23"/>
    </row>
    <row r="4" spans="1:30" ht="24.75" customHeight="1" thickBot="1" x14ac:dyDescent="0.4">
      <c r="A4" s="340" t="s">
        <v>9</v>
      </c>
      <c r="B4" s="343" t="s">
        <v>10</v>
      </c>
      <c r="C4" s="304" t="s">
        <v>228</v>
      </c>
      <c r="D4" s="384"/>
      <c r="E4" s="411" t="s">
        <v>229</v>
      </c>
      <c r="F4" s="412"/>
      <c r="G4" s="304" t="s">
        <v>230</v>
      </c>
      <c r="H4" s="301"/>
      <c r="I4" s="412" t="s">
        <v>231</v>
      </c>
      <c r="J4" s="419"/>
      <c r="K4" s="422" t="s">
        <v>60</v>
      </c>
      <c r="L4" s="423"/>
      <c r="M4" s="402" t="s">
        <v>55</v>
      </c>
      <c r="N4" s="403"/>
      <c r="O4" s="403"/>
      <c r="P4" s="403"/>
      <c r="Q4" s="403"/>
      <c r="R4" s="403"/>
      <c r="S4" s="403"/>
      <c r="T4" s="403"/>
      <c r="U4" s="403"/>
      <c r="V4" s="403"/>
      <c r="W4" s="403"/>
      <c r="X4" s="403"/>
      <c r="Y4" s="403"/>
      <c r="Z4" s="403"/>
      <c r="AA4" s="403"/>
      <c r="AB4" s="403"/>
      <c r="AC4" s="405" t="s">
        <v>11</v>
      </c>
      <c r="AD4" s="406"/>
    </row>
    <row r="5" spans="1:30" ht="21" customHeight="1" thickBot="1" x14ac:dyDescent="0.4">
      <c r="A5" s="341"/>
      <c r="B5" s="397"/>
      <c r="C5" s="397"/>
      <c r="D5" s="404"/>
      <c r="E5" s="413"/>
      <c r="F5" s="414"/>
      <c r="G5" s="417"/>
      <c r="H5" s="418"/>
      <c r="I5" s="414"/>
      <c r="J5" s="420"/>
      <c r="K5" s="424"/>
      <c r="L5" s="425"/>
      <c r="M5" s="402" t="s">
        <v>232</v>
      </c>
      <c r="N5" s="402"/>
      <c r="O5" s="402"/>
      <c r="P5" s="402"/>
      <c r="Q5" s="402"/>
      <c r="R5" s="402"/>
      <c r="S5" s="402" t="s">
        <v>236</v>
      </c>
      <c r="T5" s="402"/>
      <c r="U5" s="402"/>
      <c r="V5" s="402"/>
      <c r="W5" s="402" t="s">
        <v>242</v>
      </c>
      <c r="X5" s="402"/>
      <c r="Y5" s="402"/>
      <c r="Z5" s="402"/>
      <c r="AA5" s="402"/>
      <c r="AB5" s="402"/>
      <c r="AC5" s="407"/>
      <c r="AD5" s="408"/>
    </row>
    <row r="6" spans="1:30" ht="120.75" customHeight="1" thickBot="1" x14ac:dyDescent="0.4">
      <c r="A6" s="341"/>
      <c r="B6" s="397"/>
      <c r="C6" s="345"/>
      <c r="D6" s="385"/>
      <c r="E6" s="415"/>
      <c r="F6" s="416"/>
      <c r="G6" s="305"/>
      <c r="H6" s="303"/>
      <c r="I6" s="416"/>
      <c r="J6" s="421"/>
      <c r="K6" s="426"/>
      <c r="L6" s="427"/>
      <c r="M6" s="402" t="s">
        <v>233</v>
      </c>
      <c r="N6" s="403"/>
      <c r="O6" s="402" t="s">
        <v>234</v>
      </c>
      <c r="P6" s="403"/>
      <c r="Q6" s="402" t="s">
        <v>235</v>
      </c>
      <c r="R6" s="403"/>
      <c r="S6" s="402" t="s">
        <v>237</v>
      </c>
      <c r="T6" s="403"/>
      <c r="U6" s="402" t="s">
        <v>238</v>
      </c>
      <c r="V6" s="403"/>
      <c r="W6" s="402" t="s">
        <v>239</v>
      </c>
      <c r="X6" s="403"/>
      <c r="Y6" s="399" t="s">
        <v>241</v>
      </c>
      <c r="Z6" s="399"/>
      <c r="AA6" s="400" t="s">
        <v>240</v>
      </c>
      <c r="AB6" s="401"/>
      <c r="AC6" s="409"/>
      <c r="AD6" s="410"/>
    </row>
    <row r="7" spans="1:30" ht="16" thickBot="1" x14ac:dyDescent="0.4">
      <c r="A7" s="342"/>
      <c r="B7" s="342"/>
      <c r="C7" s="25" t="s">
        <v>12</v>
      </c>
      <c r="D7" s="25" t="s">
        <v>13</v>
      </c>
      <c r="E7" s="25" t="s">
        <v>12</v>
      </c>
      <c r="F7" s="25" t="s">
        <v>13</v>
      </c>
      <c r="G7" s="25" t="s">
        <v>12</v>
      </c>
      <c r="H7" s="25" t="s">
        <v>13</v>
      </c>
      <c r="I7" s="25" t="s">
        <v>12</v>
      </c>
      <c r="J7" s="25" t="s">
        <v>13</v>
      </c>
      <c r="K7" s="41" t="s">
        <v>12</v>
      </c>
      <c r="L7" s="41" t="s">
        <v>13</v>
      </c>
      <c r="M7" s="25" t="s">
        <v>12</v>
      </c>
      <c r="N7" s="25" t="s">
        <v>13</v>
      </c>
      <c r="O7" s="25" t="s">
        <v>12</v>
      </c>
      <c r="P7" s="25" t="s">
        <v>13</v>
      </c>
      <c r="Q7" s="25" t="s">
        <v>12</v>
      </c>
      <c r="R7" s="25" t="s">
        <v>13</v>
      </c>
      <c r="S7" s="25" t="s">
        <v>12</v>
      </c>
      <c r="T7" s="25" t="s">
        <v>13</v>
      </c>
      <c r="U7" s="25" t="s">
        <v>12</v>
      </c>
      <c r="V7" s="25" t="s">
        <v>13</v>
      </c>
      <c r="W7" s="25" t="s">
        <v>12</v>
      </c>
      <c r="X7" s="25" t="s">
        <v>13</v>
      </c>
      <c r="Y7" s="25" t="s">
        <v>12</v>
      </c>
      <c r="Z7" s="25" t="s">
        <v>13</v>
      </c>
      <c r="AA7" s="25" t="s">
        <v>12</v>
      </c>
      <c r="AB7" s="25" t="s">
        <v>13</v>
      </c>
      <c r="AC7" s="26" t="s">
        <v>12</v>
      </c>
      <c r="AD7" s="26" t="s">
        <v>13</v>
      </c>
    </row>
    <row r="8" spans="1:30" ht="18.5" thickBot="1" x14ac:dyDescent="0.4">
      <c r="A8" s="27">
        <v>1</v>
      </c>
      <c r="B8" s="28" t="s">
        <v>14</v>
      </c>
      <c r="C8" s="91">
        <v>2</v>
      </c>
      <c r="D8" s="91">
        <v>3</v>
      </c>
      <c r="E8" s="91">
        <v>2</v>
      </c>
      <c r="F8" s="91">
        <v>3</v>
      </c>
      <c r="G8" s="91">
        <v>4</v>
      </c>
      <c r="H8" s="91">
        <v>5</v>
      </c>
      <c r="I8" s="91">
        <v>3</v>
      </c>
      <c r="J8" s="91">
        <v>4</v>
      </c>
      <c r="K8" s="95">
        <f>(C8+E8+G8+I8)/4</f>
        <v>2.75</v>
      </c>
      <c r="L8" s="95">
        <f>(D8+F8+H8+J8)/4</f>
        <v>3.75</v>
      </c>
      <c r="M8" s="91">
        <v>2</v>
      </c>
      <c r="N8" s="91">
        <v>3</v>
      </c>
      <c r="O8" s="91">
        <v>3</v>
      </c>
      <c r="P8" s="91">
        <v>4</v>
      </c>
      <c r="Q8" s="91">
        <v>3</v>
      </c>
      <c r="R8" s="91">
        <v>4</v>
      </c>
      <c r="S8" s="91">
        <v>3</v>
      </c>
      <c r="T8" s="91">
        <v>4</v>
      </c>
      <c r="U8" s="91">
        <v>2</v>
      </c>
      <c r="V8" s="91">
        <v>3</v>
      </c>
      <c r="W8" s="91">
        <v>4</v>
      </c>
      <c r="X8" s="91">
        <v>5</v>
      </c>
      <c r="Y8" s="91">
        <v>4</v>
      </c>
      <c r="Z8" s="91">
        <v>5</v>
      </c>
      <c r="AA8" s="91">
        <v>3</v>
      </c>
      <c r="AB8" s="91">
        <v>4</v>
      </c>
      <c r="AC8" s="174">
        <f>(M8+O8+Q8+S8+U8+W8+Y8+AA8)/8</f>
        <v>3</v>
      </c>
      <c r="AD8" s="174">
        <f>(N8+P8+R8+T8+V8+X8+Z8+AB8)/8</f>
        <v>4</v>
      </c>
    </row>
    <row r="9" spans="1:30" ht="18.5" thickBot="1" x14ac:dyDescent="0.4">
      <c r="A9" s="27">
        <v>2</v>
      </c>
      <c r="B9" s="28" t="s">
        <v>15</v>
      </c>
      <c r="C9" s="91"/>
      <c r="D9" s="91"/>
      <c r="E9" s="91"/>
      <c r="F9" s="91"/>
      <c r="G9" s="91"/>
      <c r="H9" s="91"/>
      <c r="I9" s="91"/>
      <c r="J9" s="91"/>
      <c r="K9" s="95">
        <f t="shared" ref="K9:K32" si="0">(C9+E9+G9+I9)/4</f>
        <v>0</v>
      </c>
      <c r="L9" s="95">
        <f t="shared" ref="L9:L32" si="1">(D9+F9+H9+J9)/4</f>
        <v>0</v>
      </c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174">
        <f t="shared" ref="AC9:AC32" si="2">(M9+O9+Q9+S9+U9+W9+Y9+AA9)/8</f>
        <v>0</v>
      </c>
      <c r="AD9" s="174">
        <f t="shared" ref="AD9:AD32" si="3">(N9+P9+R9+T9+V9+X9+Z9+AB9)/8</f>
        <v>0</v>
      </c>
    </row>
    <row r="10" spans="1:30" ht="17.25" customHeight="1" thickBot="1" x14ac:dyDescent="0.4">
      <c r="A10" s="27">
        <v>3</v>
      </c>
      <c r="B10" s="28" t="s">
        <v>16</v>
      </c>
      <c r="C10" s="91"/>
      <c r="D10" s="91"/>
      <c r="E10" s="91"/>
      <c r="F10" s="91"/>
      <c r="G10" s="91"/>
      <c r="H10" s="91"/>
      <c r="I10" s="91"/>
      <c r="J10" s="91"/>
      <c r="K10" s="95">
        <f t="shared" si="0"/>
        <v>0</v>
      </c>
      <c r="L10" s="95">
        <f t="shared" si="1"/>
        <v>0</v>
      </c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174">
        <f t="shared" si="2"/>
        <v>0</v>
      </c>
      <c r="AD10" s="174">
        <f t="shared" si="3"/>
        <v>0</v>
      </c>
    </row>
    <row r="11" spans="1:30" ht="18.5" thickBot="1" x14ac:dyDescent="0.4">
      <c r="A11" s="27">
        <v>4</v>
      </c>
      <c r="B11" s="28"/>
      <c r="C11" s="91"/>
      <c r="D11" s="91"/>
      <c r="E11" s="91"/>
      <c r="F11" s="91"/>
      <c r="G11" s="91"/>
      <c r="H11" s="91"/>
      <c r="I11" s="91"/>
      <c r="J11" s="91"/>
      <c r="K11" s="95">
        <f t="shared" si="0"/>
        <v>0</v>
      </c>
      <c r="L11" s="95">
        <f t="shared" si="1"/>
        <v>0</v>
      </c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174">
        <f t="shared" si="2"/>
        <v>0</v>
      </c>
      <c r="AD11" s="174">
        <f t="shared" si="3"/>
        <v>0</v>
      </c>
    </row>
    <row r="12" spans="1:30" ht="18.5" thickBot="1" x14ac:dyDescent="0.4">
      <c r="A12" s="27">
        <v>5</v>
      </c>
      <c r="B12" s="28"/>
      <c r="C12" s="91"/>
      <c r="D12" s="91"/>
      <c r="E12" s="91"/>
      <c r="F12" s="91"/>
      <c r="G12" s="91"/>
      <c r="H12" s="91"/>
      <c r="I12" s="91"/>
      <c r="J12" s="91"/>
      <c r="K12" s="95">
        <f t="shared" si="0"/>
        <v>0</v>
      </c>
      <c r="L12" s="95">
        <f t="shared" si="1"/>
        <v>0</v>
      </c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174">
        <f t="shared" si="2"/>
        <v>0</v>
      </c>
      <c r="AD12" s="174">
        <f t="shared" si="3"/>
        <v>0</v>
      </c>
    </row>
    <row r="13" spans="1:30" ht="18.5" thickBot="1" x14ac:dyDescent="0.4">
      <c r="A13" s="27">
        <v>6</v>
      </c>
      <c r="B13" s="28"/>
      <c r="C13" s="91"/>
      <c r="D13" s="91"/>
      <c r="E13" s="91"/>
      <c r="F13" s="91"/>
      <c r="G13" s="91"/>
      <c r="H13" s="91"/>
      <c r="I13" s="91"/>
      <c r="J13" s="91"/>
      <c r="K13" s="95">
        <f t="shared" si="0"/>
        <v>0</v>
      </c>
      <c r="L13" s="95">
        <f t="shared" si="1"/>
        <v>0</v>
      </c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174">
        <f t="shared" si="2"/>
        <v>0</v>
      </c>
      <c r="AD13" s="174">
        <f t="shared" si="3"/>
        <v>0</v>
      </c>
    </row>
    <row r="14" spans="1:30" ht="18.5" thickBot="1" x14ac:dyDescent="0.4">
      <c r="A14" s="27">
        <v>7</v>
      </c>
      <c r="B14" s="28"/>
      <c r="C14" s="91"/>
      <c r="D14" s="91"/>
      <c r="E14" s="91"/>
      <c r="F14" s="91"/>
      <c r="G14" s="91"/>
      <c r="H14" s="91"/>
      <c r="I14" s="91"/>
      <c r="J14" s="91"/>
      <c r="K14" s="95">
        <f t="shared" si="0"/>
        <v>0</v>
      </c>
      <c r="L14" s="95">
        <f t="shared" si="1"/>
        <v>0</v>
      </c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174">
        <f t="shared" si="2"/>
        <v>0</v>
      </c>
      <c r="AD14" s="174">
        <f t="shared" si="3"/>
        <v>0</v>
      </c>
    </row>
    <row r="15" spans="1:30" ht="18.5" thickBot="1" x14ac:dyDescent="0.4">
      <c r="A15" s="27">
        <v>8</v>
      </c>
      <c r="B15" s="28"/>
      <c r="C15" s="91"/>
      <c r="D15" s="91"/>
      <c r="E15" s="91"/>
      <c r="F15" s="91"/>
      <c r="G15" s="91"/>
      <c r="H15" s="91"/>
      <c r="I15" s="91"/>
      <c r="J15" s="91"/>
      <c r="K15" s="95">
        <f t="shared" si="0"/>
        <v>0</v>
      </c>
      <c r="L15" s="95">
        <f t="shared" si="1"/>
        <v>0</v>
      </c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174">
        <f t="shared" si="2"/>
        <v>0</v>
      </c>
      <c r="AD15" s="174">
        <f t="shared" si="3"/>
        <v>0</v>
      </c>
    </row>
    <row r="16" spans="1:30" ht="18.5" thickBot="1" x14ac:dyDescent="0.4">
      <c r="A16" s="27">
        <v>9</v>
      </c>
      <c r="B16" s="28"/>
      <c r="C16" s="91"/>
      <c r="D16" s="91"/>
      <c r="E16" s="91"/>
      <c r="F16" s="91"/>
      <c r="G16" s="91"/>
      <c r="H16" s="91"/>
      <c r="I16" s="91"/>
      <c r="J16" s="91"/>
      <c r="K16" s="95">
        <f t="shared" si="0"/>
        <v>0</v>
      </c>
      <c r="L16" s="95">
        <f t="shared" si="1"/>
        <v>0</v>
      </c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174">
        <f t="shared" si="2"/>
        <v>0</v>
      </c>
      <c r="AD16" s="174">
        <f t="shared" si="3"/>
        <v>0</v>
      </c>
    </row>
    <row r="17" spans="1:30" ht="18.5" thickBot="1" x14ac:dyDescent="0.4">
      <c r="A17" s="27">
        <v>10</v>
      </c>
      <c r="B17" s="28"/>
      <c r="C17" s="91"/>
      <c r="D17" s="91"/>
      <c r="E17" s="91"/>
      <c r="F17" s="91"/>
      <c r="G17" s="91"/>
      <c r="H17" s="91"/>
      <c r="I17" s="91"/>
      <c r="J17" s="91"/>
      <c r="K17" s="95">
        <f t="shared" si="0"/>
        <v>0</v>
      </c>
      <c r="L17" s="95">
        <f t="shared" si="1"/>
        <v>0</v>
      </c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174">
        <f t="shared" si="2"/>
        <v>0</v>
      </c>
      <c r="AD17" s="174">
        <f t="shared" si="3"/>
        <v>0</v>
      </c>
    </row>
    <row r="18" spans="1:30" ht="18.5" thickBot="1" x14ac:dyDescent="0.4">
      <c r="A18" s="27">
        <v>11</v>
      </c>
      <c r="B18" s="28"/>
      <c r="C18" s="91"/>
      <c r="D18" s="91"/>
      <c r="E18" s="91"/>
      <c r="F18" s="91"/>
      <c r="G18" s="91"/>
      <c r="H18" s="91"/>
      <c r="I18" s="91"/>
      <c r="J18" s="91"/>
      <c r="K18" s="95">
        <f t="shared" si="0"/>
        <v>0</v>
      </c>
      <c r="L18" s="95">
        <f t="shared" si="1"/>
        <v>0</v>
      </c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174">
        <f t="shared" si="2"/>
        <v>0</v>
      </c>
      <c r="AD18" s="174">
        <f t="shared" si="3"/>
        <v>0</v>
      </c>
    </row>
    <row r="19" spans="1:30" ht="18.5" thickBot="1" x14ac:dyDescent="0.4">
      <c r="A19" s="27">
        <v>12</v>
      </c>
      <c r="B19" s="28"/>
      <c r="C19" s="91"/>
      <c r="D19" s="91"/>
      <c r="E19" s="91"/>
      <c r="F19" s="91"/>
      <c r="G19" s="91"/>
      <c r="H19" s="91"/>
      <c r="I19" s="91"/>
      <c r="J19" s="91"/>
      <c r="K19" s="95">
        <f t="shared" si="0"/>
        <v>0</v>
      </c>
      <c r="L19" s="95">
        <f t="shared" si="1"/>
        <v>0</v>
      </c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174">
        <f t="shared" si="2"/>
        <v>0</v>
      </c>
      <c r="AD19" s="174">
        <f t="shared" si="3"/>
        <v>0</v>
      </c>
    </row>
    <row r="20" spans="1:30" ht="18.5" thickBot="1" x14ac:dyDescent="0.4">
      <c r="A20" s="27">
        <v>13</v>
      </c>
      <c r="B20" s="28"/>
      <c r="C20" s="91"/>
      <c r="D20" s="91"/>
      <c r="E20" s="91"/>
      <c r="F20" s="91"/>
      <c r="G20" s="91"/>
      <c r="H20" s="91"/>
      <c r="I20" s="91"/>
      <c r="J20" s="91"/>
      <c r="K20" s="95">
        <f t="shared" si="0"/>
        <v>0</v>
      </c>
      <c r="L20" s="95">
        <f t="shared" si="1"/>
        <v>0</v>
      </c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174">
        <f t="shared" si="2"/>
        <v>0</v>
      </c>
      <c r="AD20" s="174">
        <f t="shared" si="3"/>
        <v>0</v>
      </c>
    </row>
    <row r="21" spans="1:30" ht="18.5" thickBot="1" x14ac:dyDescent="0.4">
      <c r="A21" s="27">
        <v>14</v>
      </c>
      <c r="B21" s="28"/>
      <c r="C21" s="91"/>
      <c r="D21" s="91"/>
      <c r="E21" s="91"/>
      <c r="F21" s="91"/>
      <c r="G21" s="91"/>
      <c r="H21" s="91"/>
      <c r="I21" s="91"/>
      <c r="J21" s="91"/>
      <c r="K21" s="95">
        <f t="shared" si="0"/>
        <v>0</v>
      </c>
      <c r="L21" s="95">
        <f t="shared" si="1"/>
        <v>0</v>
      </c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174">
        <f t="shared" si="2"/>
        <v>0</v>
      </c>
      <c r="AD21" s="174">
        <f t="shared" si="3"/>
        <v>0</v>
      </c>
    </row>
    <row r="22" spans="1:30" ht="18.5" thickBot="1" x14ac:dyDescent="0.4">
      <c r="A22" s="27">
        <v>15</v>
      </c>
      <c r="B22" s="28"/>
      <c r="C22" s="91"/>
      <c r="D22" s="91"/>
      <c r="E22" s="91"/>
      <c r="F22" s="91"/>
      <c r="G22" s="91"/>
      <c r="H22" s="91"/>
      <c r="I22" s="91"/>
      <c r="J22" s="91"/>
      <c r="K22" s="95">
        <f t="shared" si="0"/>
        <v>0</v>
      </c>
      <c r="L22" s="95">
        <f t="shared" si="1"/>
        <v>0</v>
      </c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174">
        <f t="shared" si="2"/>
        <v>0</v>
      </c>
      <c r="AD22" s="174">
        <f t="shared" si="3"/>
        <v>0</v>
      </c>
    </row>
    <row r="23" spans="1:30" ht="18.5" thickBot="1" x14ac:dyDescent="0.4">
      <c r="A23" s="27">
        <v>16</v>
      </c>
      <c r="B23" s="28"/>
      <c r="C23" s="91"/>
      <c r="D23" s="91"/>
      <c r="E23" s="91"/>
      <c r="F23" s="91"/>
      <c r="G23" s="91"/>
      <c r="H23" s="91"/>
      <c r="I23" s="91"/>
      <c r="J23" s="91"/>
      <c r="K23" s="95">
        <f t="shared" si="0"/>
        <v>0</v>
      </c>
      <c r="L23" s="95">
        <f t="shared" si="1"/>
        <v>0</v>
      </c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174">
        <f t="shared" si="2"/>
        <v>0</v>
      </c>
      <c r="AD23" s="174">
        <f t="shared" si="3"/>
        <v>0</v>
      </c>
    </row>
    <row r="24" spans="1:30" ht="18.5" thickBot="1" x14ac:dyDescent="0.4">
      <c r="A24" s="27">
        <v>17</v>
      </c>
      <c r="B24" s="28"/>
      <c r="C24" s="91"/>
      <c r="D24" s="91"/>
      <c r="E24" s="91"/>
      <c r="F24" s="91"/>
      <c r="G24" s="91"/>
      <c r="H24" s="91"/>
      <c r="I24" s="91"/>
      <c r="J24" s="91"/>
      <c r="K24" s="95">
        <f t="shared" si="0"/>
        <v>0</v>
      </c>
      <c r="L24" s="95">
        <f t="shared" si="1"/>
        <v>0</v>
      </c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174">
        <f t="shared" si="2"/>
        <v>0</v>
      </c>
      <c r="AD24" s="174">
        <f t="shared" si="3"/>
        <v>0</v>
      </c>
    </row>
    <row r="25" spans="1:30" ht="18.5" thickBot="1" x14ac:dyDescent="0.4">
      <c r="A25" s="27">
        <v>18</v>
      </c>
      <c r="B25" s="28"/>
      <c r="C25" s="91"/>
      <c r="D25" s="91"/>
      <c r="E25" s="91"/>
      <c r="F25" s="91"/>
      <c r="G25" s="91"/>
      <c r="H25" s="91"/>
      <c r="I25" s="91"/>
      <c r="J25" s="91"/>
      <c r="K25" s="95">
        <f t="shared" si="0"/>
        <v>0</v>
      </c>
      <c r="L25" s="95">
        <f t="shared" si="1"/>
        <v>0</v>
      </c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174">
        <f t="shared" si="2"/>
        <v>0</v>
      </c>
      <c r="AD25" s="174">
        <f t="shared" si="3"/>
        <v>0</v>
      </c>
    </row>
    <row r="26" spans="1:30" ht="18.5" thickBot="1" x14ac:dyDescent="0.4">
      <c r="A26" s="27">
        <v>19</v>
      </c>
      <c r="B26" s="28"/>
      <c r="C26" s="91"/>
      <c r="D26" s="91"/>
      <c r="E26" s="91"/>
      <c r="F26" s="91"/>
      <c r="G26" s="91"/>
      <c r="H26" s="91"/>
      <c r="I26" s="91"/>
      <c r="J26" s="91"/>
      <c r="K26" s="95">
        <f t="shared" si="0"/>
        <v>0</v>
      </c>
      <c r="L26" s="95">
        <f t="shared" si="1"/>
        <v>0</v>
      </c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174">
        <f t="shared" si="2"/>
        <v>0</v>
      </c>
      <c r="AD26" s="174">
        <f t="shared" si="3"/>
        <v>0</v>
      </c>
    </row>
    <row r="27" spans="1:30" ht="18.5" thickBot="1" x14ac:dyDescent="0.4">
      <c r="A27" s="27">
        <v>20</v>
      </c>
      <c r="B27" s="28"/>
      <c r="C27" s="91"/>
      <c r="D27" s="91"/>
      <c r="E27" s="91"/>
      <c r="F27" s="91"/>
      <c r="G27" s="91"/>
      <c r="H27" s="91"/>
      <c r="I27" s="91"/>
      <c r="J27" s="91"/>
      <c r="K27" s="95">
        <f t="shared" si="0"/>
        <v>0</v>
      </c>
      <c r="L27" s="95">
        <f t="shared" si="1"/>
        <v>0</v>
      </c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174">
        <f t="shared" si="2"/>
        <v>0</v>
      </c>
      <c r="AD27" s="174">
        <f t="shared" si="3"/>
        <v>0</v>
      </c>
    </row>
    <row r="28" spans="1:30" ht="18.5" thickBot="1" x14ac:dyDescent="0.4">
      <c r="A28" s="27">
        <v>21</v>
      </c>
      <c r="B28" s="28"/>
      <c r="C28" s="91"/>
      <c r="D28" s="91"/>
      <c r="E28" s="91"/>
      <c r="F28" s="91"/>
      <c r="G28" s="91"/>
      <c r="H28" s="91"/>
      <c r="I28" s="91"/>
      <c r="J28" s="91"/>
      <c r="K28" s="95">
        <f t="shared" si="0"/>
        <v>0</v>
      </c>
      <c r="L28" s="95">
        <f t="shared" si="1"/>
        <v>0</v>
      </c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174">
        <f t="shared" si="2"/>
        <v>0</v>
      </c>
      <c r="AD28" s="174">
        <f t="shared" si="3"/>
        <v>0</v>
      </c>
    </row>
    <row r="29" spans="1:30" ht="18.5" thickBot="1" x14ac:dyDescent="0.4">
      <c r="A29" s="27">
        <v>22</v>
      </c>
      <c r="B29" s="28"/>
      <c r="C29" s="91"/>
      <c r="D29" s="91"/>
      <c r="E29" s="91"/>
      <c r="F29" s="91"/>
      <c r="G29" s="91"/>
      <c r="H29" s="91"/>
      <c r="I29" s="91"/>
      <c r="J29" s="91"/>
      <c r="K29" s="95">
        <f t="shared" si="0"/>
        <v>0</v>
      </c>
      <c r="L29" s="95">
        <f t="shared" si="1"/>
        <v>0</v>
      </c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174">
        <f t="shared" si="2"/>
        <v>0</v>
      </c>
      <c r="AD29" s="174">
        <f t="shared" si="3"/>
        <v>0</v>
      </c>
    </row>
    <row r="30" spans="1:30" ht="18.5" thickBot="1" x14ac:dyDescent="0.4">
      <c r="A30" s="27">
        <v>23</v>
      </c>
      <c r="B30" s="28"/>
      <c r="C30" s="91"/>
      <c r="D30" s="91"/>
      <c r="E30" s="91"/>
      <c r="F30" s="91"/>
      <c r="G30" s="91"/>
      <c r="H30" s="91"/>
      <c r="I30" s="91"/>
      <c r="J30" s="91"/>
      <c r="K30" s="95">
        <f t="shared" si="0"/>
        <v>0</v>
      </c>
      <c r="L30" s="95">
        <f t="shared" si="1"/>
        <v>0</v>
      </c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174">
        <f t="shared" si="2"/>
        <v>0</v>
      </c>
      <c r="AD30" s="174">
        <f t="shared" si="3"/>
        <v>0</v>
      </c>
    </row>
    <row r="31" spans="1:30" ht="18.5" thickBot="1" x14ac:dyDescent="0.4">
      <c r="A31" s="27">
        <v>24</v>
      </c>
      <c r="B31" s="28"/>
      <c r="C31" s="91"/>
      <c r="D31" s="91"/>
      <c r="E31" s="91"/>
      <c r="F31" s="91"/>
      <c r="G31" s="91"/>
      <c r="H31" s="91"/>
      <c r="I31" s="91"/>
      <c r="J31" s="91"/>
      <c r="K31" s="95">
        <f t="shared" si="0"/>
        <v>0</v>
      </c>
      <c r="L31" s="95">
        <f t="shared" si="1"/>
        <v>0</v>
      </c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174">
        <f t="shared" si="2"/>
        <v>0</v>
      </c>
      <c r="AD31" s="174">
        <f t="shared" si="3"/>
        <v>0</v>
      </c>
    </row>
    <row r="32" spans="1:30" ht="18.5" thickBot="1" x14ac:dyDescent="0.4">
      <c r="A32" s="27"/>
      <c r="B32" s="29" t="s">
        <v>17</v>
      </c>
      <c r="C32" s="80">
        <f>(C8+C9+C10+C11+C12+C13+C14+C15+C16+C17+C18+C19+C20+C21+C22+C23+C24+C25+C26+C27+C28+C29+C30+C31)/COUNTA($B$8:$B$31)</f>
        <v>0.66666666666666663</v>
      </c>
      <c r="D32" s="80">
        <f t="shared" ref="D32:AB32" si="4">(D8+D9+D10+D11+D12+D13+D14+D15+D16+D17+D18+D19+D20+D21+D22+D23+D24+D25+D26+D27+D28+D29+D30+D31)/COUNTA($B$8:$B$31)</f>
        <v>1</v>
      </c>
      <c r="E32" s="80">
        <f t="shared" si="4"/>
        <v>0.66666666666666663</v>
      </c>
      <c r="F32" s="80">
        <f t="shared" si="4"/>
        <v>1</v>
      </c>
      <c r="G32" s="80">
        <f t="shared" si="4"/>
        <v>1.3333333333333333</v>
      </c>
      <c r="H32" s="80">
        <f t="shared" si="4"/>
        <v>1.6666666666666667</v>
      </c>
      <c r="I32" s="80">
        <f t="shared" si="4"/>
        <v>1</v>
      </c>
      <c r="J32" s="80">
        <f t="shared" si="4"/>
        <v>1.3333333333333333</v>
      </c>
      <c r="K32" s="94">
        <f t="shared" si="0"/>
        <v>0.91666666666666663</v>
      </c>
      <c r="L32" s="94">
        <f t="shared" si="1"/>
        <v>1.25</v>
      </c>
      <c r="M32" s="80">
        <f t="shared" si="4"/>
        <v>0.66666666666666663</v>
      </c>
      <c r="N32" s="80">
        <f t="shared" si="4"/>
        <v>1</v>
      </c>
      <c r="O32" s="80">
        <f t="shared" si="4"/>
        <v>1</v>
      </c>
      <c r="P32" s="80">
        <f t="shared" si="4"/>
        <v>1.3333333333333333</v>
      </c>
      <c r="Q32" s="80">
        <f t="shared" si="4"/>
        <v>1</v>
      </c>
      <c r="R32" s="80">
        <f t="shared" si="4"/>
        <v>1.3333333333333333</v>
      </c>
      <c r="S32" s="80">
        <f t="shared" si="4"/>
        <v>1</v>
      </c>
      <c r="T32" s="80">
        <f t="shared" si="4"/>
        <v>1.3333333333333333</v>
      </c>
      <c r="U32" s="80">
        <f t="shared" si="4"/>
        <v>0.66666666666666663</v>
      </c>
      <c r="V32" s="80">
        <f t="shared" si="4"/>
        <v>1</v>
      </c>
      <c r="W32" s="80">
        <f t="shared" si="4"/>
        <v>1.3333333333333333</v>
      </c>
      <c r="X32" s="80">
        <f t="shared" si="4"/>
        <v>1.6666666666666667</v>
      </c>
      <c r="Y32" s="80">
        <f t="shared" si="4"/>
        <v>1.3333333333333333</v>
      </c>
      <c r="Z32" s="80">
        <f t="shared" si="4"/>
        <v>1.6666666666666667</v>
      </c>
      <c r="AA32" s="80">
        <f t="shared" si="4"/>
        <v>1</v>
      </c>
      <c r="AB32" s="80">
        <f t="shared" si="4"/>
        <v>1.3333333333333333</v>
      </c>
      <c r="AC32" s="173">
        <f t="shared" si="2"/>
        <v>0.99999999999999989</v>
      </c>
      <c r="AD32" s="173">
        <f t="shared" si="3"/>
        <v>1.3333333333333333</v>
      </c>
    </row>
    <row r="33" spans="2:19" ht="31.5" customHeight="1" x14ac:dyDescent="0.35">
      <c r="B33" s="30" t="s">
        <v>18</v>
      </c>
      <c r="C33" s="37"/>
      <c r="D33" s="37"/>
      <c r="E33" s="37"/>
      <c r="F33" s="37"/>
      <c r="M33" s="396" t="s">
        <v>18</v>
      </c>
      <c r="N33" s="396"/>
      <c r="O33" s="396"/>
    </row>
    <row r="34" spans="2:19" ht="30" x14ac:dyDescent="0.35">
      <c r="B34" s="32"/>
      <c r="C34" s="76" t="s">
        <v>19</v>
      </c>
      <c r="D34" s="33" t="s">
        <v>20</v>
      </c>
      <c r="E34" s="33" t="s">
        <v>21</v>
      </c>
      <c r="F34" s="33" t="s">
        <v>22</v>
      </c>
      <c r="M34" s="393"/>
      <c r="N34" s="394"/>
      <c r="O34" s="395"/>
      <c r="P34" s="76" t="s">
        <v>19</v>
      </c>
      <c r="Q34" s="33" t="s">
        <v>20</v>
      </c>
      <c r="R34" s="33" t="s">
        <v>21</v>
      </c>
      <c r="S34" s="33" t="s">
        <v>22</v>
      </c>
    </row>
    <row r="35" spans="2:19" ht="15.5" x14ac:dyDescent="0.35">
      <c r="B35" s="36" t="s">
        <v>23</v>
      </c>
      <c r="C35" s="45">
        <f>COUNTA($B$8:$B$31)</f>
        <v>3</v>
      </c>
      <c r="D35" s="45">
        <f>COUNTIF(AC8:AC31,"&gt;=3,8")</f>
        <v>0</v>
      </c>
      <c r="E35" s="45">
        <f>COUNTIFS(AC8:AC31,"&lt;3,7",AC8:AC31,"&gt;=2,3")</f>
        <v>1</v>
      </c>
      <c r="F35" s="45">
        <f>COUNTIFS(AC8:AC31,"&lt;2,2",AC8:AC31,"&gt;0")</f>
        <v>0</v>
      </c>
      <c r="M35" s="316" t="s">
        <v>23</v>
      </c>
      <c r="N35" s="317"/>
      <c r="O35" s="318"/>
      <c r="P35" s="45">
        <f>COUNTA($B$8:$B$31)</f>
        <v>3</v>
      </c>
      <c r="Q35" s="45">
        <f>COUNTIF(AC8:AC31,"&gt;=3,8")</f>
        <v>0</v>
      </c>
      <c r="R35" s="45">
        <f>COUNTIFS(AC8:AC31,"&lt;3,7",AC8:AC31,"&gt;=2,3")</f>
        <v>1</v>
      </c>
      <c r="S35" s="45">
        <f>COUNTIFS(AC8:AC31,"&lt;2,2",AC8:AC31,"&gt;0")</f>
        <v>0</v>
      </c>
    </row>
    <row r="36" spans="2:19" ht="15.5" x14ac:dyDescent="0.35">
      <c r="B36" s="36" t="s">
        <v>24</v>
      </c>
      <c r="C36" s="45">
        <v>100</v>
      </c>
      <c r="D36" s="111">
        <f>D35*C36/C35</f>
        <v>0</v>
      </c>
      <c r="E36" s="111">
        <f>E35*C36/C35</f>
        <v>33.333333333333336</v>
      </c>
      <c r="F36" s="111">
        <f>F35*C36/C35</f>
        <v>0</v>
      </c>
      <c r="M36" s="316" t="s">
        <v>24</v>
      </c>
      <c r="N36" s="317"/>
      <c r="O36" s="318"/>
      <c r="P36" s="45">
        <v>100</v>
      </c>
      <c r="Q36" s="111">
        <f>Q35*P36/P35</f>
        <v>0</v>
      </c>
      <c r="R36" s="111">
        <f>R35*P36/P35</f>
        <v>33.333333333333336</v>
      </c>
      <c r="S36" s="111">
        <f>S35*P36/P35</f>
        <v>0</v>
      </c>
    </row>
    <row r="37" spans="2:19" ht="15.5" x14ac:dyDescent="0.35">
      <c r="B37" s="37"/>
      <c r="C37" s="37"/>
      <c r="D37" s="37"/>
      <c r="E37" s="37"/>
      <c r="F37" s="37"/>
      <c r="M37" s="176"/>
      <c r="N37" s="177"/>
      <c r="O37" s="177"/>
      <c r="P37" s="37"/>
      <c r="Q37" s="37"/>
      <c r="R37" s="37"/>
      <c r="S37" s="37"/>
    </row>
    <row r="38" spans="2:19" ht="31.5" customHeight="1" x14ac:dyDescent="0.35">
      <c r="B38" s="30" t="s">
        <v>25</v>
      </c>
      <c r="C38" s="37"/>
      <c r="D38" s="37"/>
      <c r="E38" s="37"/>
      <c r="F38" s="37"/>
      <c r="M38" s="396" t="s">
        <v>25</v>
      </c>
      <c r="N38" s="396"/>
      <c r="O38" s="396"/>
      <c r="P38" s="37"/>
      <c r="Q38" s="37"/>
      <c r="R38" s="37"/>
      <c r="S38" s="37"/>
    </row>
    <row r="39" spans="2:19" ht="30" x14ac:dyDescent="0.35">
      <c r="B39" s="32"/>
      <c r="C39" s="78" t="s">
        <v>19</v>
      </c>
      <c r="D39" s="33" t="s">
        <v>20</v>
      </c>
      <c r="E39" s="33" t="s">
        <v>21</v>
      </c>
      <c r="F39" s="33" t="s">
        <v>22</v>
      </c>
      <c r="M39" s="393"/>
      <c r="N39" s="394"/>
      <c r="O39" s="395"/>
      <c r="P39" s="78" t="s">
        <v>19</v>
      </c>
      <c r="Q39" s="33" t="s">
        <v>20</v>
      </c>
      <c r="R39" s="33" t="s">
        <v>21</v>
      </c>
      <c r="S39" s="33" t="s">
        <v>22</v>
      </c>
    </row>
    <row r="40" spans="2:19" ht="15.5" x14ac:dyDescent="0.35">
      <c r="B40" s="36" t="s">
        <v>23</v>
      </c>
      <c r="C40" s="45">
        <f>COUNTA($B$8:$B$31)</f>
        <v>3</v>
      </c>
      <c r="D40" s="45">
        <f>COUNTIF(AD8:AD31,"&gt;=3,8")</f>
        <v>1</v>
      </c>
      <c r="E40" s="45">
        <f>COUNTIFS(AD8:AD31,"&lt;3,7",AD8:AD31,"&gt;=2,3")</f>
        <v>0</v>
      </c>
      <c r="F40" s="45">
        <f>COUNTIFS(AD8:AD31,"&lt;2,2",AD8:AD31,"&gt;0")</f>
        <v>0</v>
      </c>
      <c r="M40" s="316" t="s">
        <v>23</v>
      </c>
      <c r="N40" s="317"/>
      <c r="O40" s="318"/>
      <c r="P40" s="45">
        <f>COUNTA($B$8:$B$31)</f>
        <v>3</v>
      </c>
      <c r="Q40" s="45">
        <f>COUNTIF(AD8:AD31,"&gt;=3,8")</f>
        <v>1</v>
      </c>
      <c r="R40" s="45">
        <f>COUNTIFS(AD8:AD31,"&lt;3,7",AD8:AD31,"&gt;=2,3")</f>
        <v>0</v>
      </c>
      <c r="S40" s="45">
        <f>COUNTIFS(AD8:AD31,"&lt;2,2",AD8:AD31,"&gt;0")</f>
        <v>0</v>
      </c>
    </row>
    <row r="41" spans="2:19" ht="15.5" x14ac:dyDescent="0.35">
      <c r="B41" s="36" t="s">
        <v>24</v>
      </c>
      <c r="C41" s="45">
        <v>100</v>
      </c>
      <c r="D41" s="111">
        <f>D40*C41/C40</f>
        <v>33.333333333333336</v>
      </c>
      <c r="E41" s="111">
        <f>E40*C41/C40</f>
        <v>0</v>
      </c>
      <c r="F41" s="111">
        <f>F40*C41/C40</f>
        <v>0</v>
      </c>
      <c r="M41" s="316" t="s">
        <v>24</v>
      </c>
      <c r="N41" s="317"/>
      <c r="O41" s="318"/>
      <c r="P41" s="45">
        <v>100</v>
      </c>
      <c r="Q41" s="111">
        <f>Q40*P41/P40</f>
        <v>33.333333333333336</v>
      </c>
      <c r="R41" s="111">
        <f>R40*P41/P40</f>
        <v>0</v>
      </c>
      <c r="S41" s="111">
        <f>S40*P41/P40</f>
        <v>0</v>
      </c>
    </row>
  </sheetData>
  <sheetProtection algorithmName="SHA-512" hashValue="c4TybcBR5hc3AAiutzRnlqI/bzvzCgSReqLR+pt5bU7Cpcp0ZqbD3jt0zDgfDN7svyniyoNvav8YaHkUO3xCcg==" saltValue="I/KXR+hli1slR7smdyj90Q==" spinCount="100000" sheet="1" formatCells="0" formatColumns="0" formatRows="0" insertColumns="0" insertRows="0" insertHyperlinks="0" deleteColumns="0" deleteRows="0" sort="0" autoFilter="0" pivotTables="0"/>
  <mergeCells count="30">
    <mergeCell ref="A1:AD1"/>
    <mergeCell ref="A4:A7"/>
    <mergeCell ref="B4:B7"/>
    <mergeCell ref="C4:D6"/>
    <mergeCell ref="S6:T6"/>
    <mergeCell ref="AB2:AC2"/>
    <mergeCell ref="AC4:AD6"/>
    <mergeCell ref="E4:F6"/>
    <mergeCell ref="G4:H6"/>
    <mergeCell ref="I4:J6"/>
    <mergeCell ref="K4:L6"/>
    <mergeCell ref="M4:AB4"/>
    <mergeCell ref="M5:R5"/>
    <mergeCell ref="S5:V5"/>
    <mergeCell ref="U6:V6"/>
    <mergeCell ref="W6:X6"/>
    <mergeCell ref="Y6:Z6"/>
    <mergeCell ref="AA6:AB6"/>
    <mergeCell ref="W5:AB5"/>
    <mergeCell ref="M6:N6"/>
    <mergeCell ref="O6:P6"/>
    <mergeCell ref="Q6:R6"/>
    <mergeCell ref="M39:O39"/>
    <mergeCell ref="M40:O40"/>
    <mergeCell ref="M41:O41"/>
    <mergeCell ref="M33:O33"/>
    <mergeCell ref="M34:O34"/>
    <mergeCell ref="M35:O35"/>
    <mergeCell ref="M36:O36"/>
    <mergeCell ref="M38:O38"/>
  </mergeCells>
  <hyperlinks>
    <hyperlink ref="AB2" location="ОГЛАВЛЕНИЕ!A1" display="ОГЛАВЛЕНИЕ" xr:uid="{F841F103-876D-4527-97A3-2EE4A6326FE5}"/>
  </hyperlinks>
  <pageMargins left="0.7" right="0.7" top="0.75" bottom="0.5011363636363636" header="0.3" footer="0.3"/>
  <pageSetup paperSize="9" scale="42" orientation="landscape" verticalDpi="0" r:id="rId1"/>
  <headerFooter>
    <oddHeader>&amp;R&amp;"Monotype Corsiva"&amp;12О.В. Яковлева&amp;L&amp;"Monotype Corsiva"&amp;12Диагностика индивидуального развития детей  3-4 лет</oddHeader>
    <oddFooter>&amp;R&amp;"Monotype Corsiva"&amp;12https://vk.com/travel_posobiya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FD4E4-2F86-4A3E-8103-A2F1DCD1088B}">
  <sheetPr codeName="Лист19">
    <tabColor rgb="FFFFFF00"/>
    <pageSetUpPr fitToPage="1"/>
  </sheetPr>
  <dimension ref="B1:O40"/>
  <sheetViews>
    <sheetView view="pageLayout" zoomScale="55" zoomScaleNormal="55" zoomScalePageLayoutView="55" workbookViewId="0">
      <selection activeCell="M1" sqref="M1:N1"/>
    </sheetView>
  </sheetViews>
  <sheetFormatPr defaultColWidth="9.1796875" defaultRowHeight="14.5" x14ac:dyDescent="0.35"/>
  <cols>
    <col min="1" max="2" width="9.1796875" style="1"/>
    <col min="3" max="3" width="27.1796875" style="1" customWidth="1"/>
    <col min="4" max="4" width="13.54296875" style="1" customWidth="1"/>
    <col min="5" max="5" width="16.26953125" style="1" customWidth="1"/>
    <col min="6" max="6" width="11.453125" style="1" customWidth="1"/>
    <col min="7" max="7" width="10.54296875" style="1" customWidth="1"/>
    <col min="8" max="11" width="9.1796875" style="1"/>
    <col min="12" max="12" width="10.453125" style="1" customWidth="1"/>
    <col min="13" max="17" width="9.1796875" style="1"/>
    <col min="18" max="18" width="10.54296875" style="1" customWidth="1"/>
    <col min="19" max="19" width="11.7265625" style="1" customWidth="1"/>
    <col min="20" max="25" width="9.1796875" style="1"/>
    <col min="26" max="26" width="11.26953125" style="1" customWidth="1"/>
    <col min="27" max="27" width="11" style="1" customWidth="1"/>
    <col min="28" max="16384" width="9.1796875" style="1"/>
  </cols>
  <sheetData>
    <row r="1" spans="2:15" ht="17.5" x14ac:dyDescent="0.35">
      <c r="B1" s="60" t="s">
        <v>123</v>
      </c>
      <c r="M1" s="338" t="s">
        <v>125</v>
      </c>
      <c r="N1" s="338"/>
    </row>
    <row r="2" spans="2:15" ht="15" thickBot="1" x14ac:dyDescent="0.4"/>
    <row r="3" spans="2:15" ht="48" customHeight="1" thickBot="1" x14ac:dyDescent="0.4">
      <c r="B3" s="340" t="s">
        <v>9</v>
      </c>
      <c r="C3" s="340" t="s">
        <v>10</v>
      </c>
      <c r="D3" s="304" t="s">
        <v>243</v>
      </c>
      <c r="E3" s="300"/>
      <c r="F3" s="281" t="s">
        <v>244</v>
      </c>
      <c r="G3" s="281"/>
      <c r="H3" s="281" t="s">
        <v>245</v>
      </c>
      <c r="I3" s="340"/>
      <c r="J3" s="281" t="s">
        <v>246</v>
      </c>
      <c r="K3" s="340"/>
      <c r="L3" s="281" t="s">
        <v>247</v>
      </c>
      <c r="M3" s="340"/>
      <c r="N3" s="428" t="s">
        <v>11</v>
      </c>
      <c r="O3" s="428"/>
    </row>
    <row r="4" spans="2:15" ht="69" customHeight="1" thickBot="1" x14ac:dyDescent="0.4">
      <c r="B4" s="341"/>
      <c r="C4" s="341"/>
      <c r="D4" s="305"/>
      <c r="E4" s="302"/>
      <c r="F4" s="282"/>
      <c r="G4" s="282"/>
      <c r="H4" s="342"/>
      <c r="I4" s="342"/>
      <c r="J4" s="342"/>
      <c r="K4" s="342"/>
      <c r="L4" s="342"/>
      <c r="M4" s="342"/>
      <c r="N4" s="428"/>
      <c r="O4" s="428"/>
    </row>
    <row r="5" spans="2:15" ht="16" thickBot="1" x14ac:dyDescent="0.4">
      <c r="B5" s="342"/>
      <c r="C5" s="342"/>
      <c r="D5" s="62" t="s">
        <v>12</v>
      </c>
      <c r="E5" s="62" t="s">
        <v>13</v>
      </c>
      <c r="F5" s="62" t="s">
        <v>12</v>
      </c>
      <c r="G5" s="62" t="s">
        <v>13</v>
      </c>
      <c r="H5" s="62" t="s">
        <v>12</v>
      </c>
      <c r="I5" s="62" t="s">
        <v>13</v>
      </c>
      <c r="J5" s="62" t="s">
        <v>12</v>
      </c>
      <c r="K5" s="62" t="s">
        <v>13</v>
      </c>
      <c r="L5" s="62" t="s">
        <v>12</v>
      </c>
      <c r="M5" s="62" t="s">
        <v>13</v>
      </c>
      <c r="N5" s="41" t="s">
        <v>12</v>
      </c>
      <c r="O5" s="41" t="s">
        <v>13</v>
      </c>
    </row>
    <row r="6" spans="2:15" ht="16" thickBot="1" x14ac:dyDescent="0.4">
      <c r="B6" s="27">
        <v>1</v>
      </c>
      <c r="C6" s="28" t="s">
        <v>14</v>
      </c>
      <c r="D6" s="91"/>
      <c r="E6" s="91"/>
      <c r="F6" s="106"/>
      <c r="G6" s="106"/>
      <c r="H6" s="106"/>
      <c r="I6" s="106"/>
      <c r="J6" s="106"/>
      <c r="K6" s="106"/>
      <c r="L6" s="106"/>
      <c r="M6" s="106"/>
      <c r="N6" s="113">
        <f>(D6+F6+H6+J6+L6)/4</f>
        <v>0</v>
      </c>
      <c r="O6" s="113">
        <f>(E6+G6+I6+K6+M6)/4</f>
        <v>0</v>
      </c>
    </row>
    <row r="7" spans="2:15" ht="16" thickBot="1" x14ac:dyDescent="0.4">
      <c r="B7" s="27">
        <v>2</v>
      </c>
      <c r="C7" s="28" t="s">
        <v>15</v>
      </c>
      <c r="D7" s="91"/>
      <c r="E7" s="91"/>
      <c r="F7" s="106"/>
      <c r="G7" s="106"/>
      <c r="H7" s="106"/>
      <c r="I7" s="106"/>
      <c r="J7" s="106"/>
      <c r="K7" s="106"/>
      <c r="L7" s="106"/>
      <c r="M7" s="106"/>
      <c r="N7" s="113">
        <f t="shared" ref="N7:N30" si="0">(D7+F7+H7+J7+L7)/4</f>
        <v>0</v>
      </c>
      <c r="O7" s="113">
        <f t="shared" ref="O7:O30" si="1">(E7+G7+I7+K7+M7)/4</f>
        <v>0</v>
      </c>
    </row>
    <row r="8" spans="2:15" ht="18" customHeight="1" thickBot="1" x14ac:dyDescent="0.4">
      <c r="B8" s="27">
        <v>3</v>
      </c>
      <c r="C8" s="28" t="s">
        <v>16</v>
      </c>
      <c r="D8" s="91"/>
      <c r="E8" s="91"/>
      <c r="F8" s="106"/>
      <c r="G8" s="106"/>
      <c r="H8" s="106"/>
      <c r="I8" s="106"/>
      <c r="J8" s="106"/>
      <c r="K8" s="106"/>
      <c r="L8" s="106"/>
      <c r="M8" s="106"/>
      <c r="N8" s="113">
        <f t="shared" si="0"/>
        <v>0</v>
      </c>
      <c r="O8" s="113">
        <f t="shared" si="1"/>
        <v>0</v>
      </c>
    </row>
    <row r="9" spans="2:15" ht="16" thickBot="1" x14ac:dyDescent="0.4">
      <c r="B9" s="27">
        <v>4</v>
      </c>
      <c r="C9" s="28"/>
      <c r="D9" s="91"/>
      <c r="E9" s="91"/>
      <c r="F9" s="106"/>
      <c r="G9" s="106"/>
      <c r="H9" s="106"/>
      <c r="I9" s="106"/>
      <c r="J9" s="106"/>
      <c r="K9" s="106"/>
      <c r="L9" s="106"/>
      <c r="M9" s="106"/>
      <c r="N9" s="113">
        <f t="shared" si="0"/>
        <v>0</v>
      </c>
      <c r="O9" s="113">
        <f t="shared" si="1"/>
        <v>0</v>
      </c>
    </row>
    <row r="10" spans="2:15" ht="16" thickBot="1" x14ac:dyDescent="0.4">
      <c r="B10" s="27">
        <v>5</v>
      </c>
      <c r="C10" s="28"/>
      <c r="D10" s="91"/>
      <c r="E10" s="91"/>
      <c r="F10" s="106"/>
      <c r="G10" s="106"/>
      <c r="H10" s="106"/>
      <c r="I10" s="106"/>
      <c r="J10" s="106"/>
      <c r="K10" s="106"/>
      <c r="L10" s="106"/>
      <c r="M10" s="106"/>
      <c r="N10" s="113">
        <f t="shared" si="0"/>
        <v>0</v>
      </c>
      <c r="O10" s="113">
        <f t="shared" si="1"/>
        <v>0</v>
      </c>
    </row>
    <row r="11" spans="2:15" ht="16" thickBot="1" x14ac:dyDescent="0.4">
      <c r="B11" s="27">
        <v>6</v>
      </c>
      <c r="C11" s="28"/>
      <c r="D11" s="91"/>
      <c r="E11" s="91"/>
      <c r="F11" s="106"/>
      <c r="G11" s="106"/>
      <c r="H11" s="106"/>
      <c r="I11" s="106"/>
      <c r="J11" s="106"/>
      <c r="K11" s="106"/>
      <c r="L11" s="106"/>
      <c r="M11" s="106"/>
      <c r="N11" s="113">
        <f t="shared" si="0"/>
        <v>0</v>
      </c>
      <c r="O11" s="113">
        <f t="shared" si="1"/>
        <v>0</v>
      </c>
    </row>
    <row r="12" spans="2:15" ht="16" thickBot="1" x14ac:dyDescent="0.4">
      <c r="B12" s="27">
        <v>7</v>
      </c>
      <c r="C12" s="28"/>
      <c r="D12" s="91"/>
      <c r="E12" s="91"/>
      <c r="F12" s="106"/>
      <c r="G12" s="106"/>
      <c r="H12" s="106"/>
      <c r="I12" s="106"/>
      <c r="J12" s="106"/>
      <c r="K12" s="106"/>
      <c r="L12" s="106"/>
      <c r="M12" s="106"/>
      <c r="N12" s="113">
        <f t="shared" si="0"/>
        <v>0</v>
      </c>
      <c r="O12" s="113">
        <f t="shared" si="1"/>
        <v>0</v>
      </c>
    </row>
    <row r="13" spans="2:15" ht="16" thickBot="1" x14ac:dyDescent="0.4">
      <c r="B13" s="27">
        <v>8</v>
      </c>
      <c r="C13" s="28"/>
      <c r="D13" s="91"/>
      <c r="E13" s="91"/>
      <c r="F13" s="106"/>
      <c r="G13" s="106"/>
      <c r="H13" s="106"/>
      <c r="I13" s="106"/>
      <c r="J13" s="106"/>
      <c r="K13" s="106"/>
      <c r="L13" s="106"/>
      <c r="M13" s="106"/>
      <c r="N13" s="113">
        <f t="shared" si="0"/>
        <v>0</v>
      </c>
      <c r="O13" s="113">
        <f t="shared" si="1"/>
        <v>0</v>
      </c>
    </row>
    <row r="14" spans="2:15" ht="16" thickBot="1" x14ac:dyDescent="0.4">
      <c r="B14" s="27">
        <v>9</v>
      </c>
      <c r="C14" s="28"/>
      <c r="D14" s="91"/>
      <c r="E14" s="91"/>
      <c r="F14" s="106"/>
      <c r="G14" s="106"/>
      <c r="H14" s="106"/>
      <c r="I14" s="106"/>
      <c r="J14" s="106"/>
      <c r="K14" s="106"/>
      <c r="L14" s="106"/>
      <c r="M14" s="106"/>
      <c r="N14" s="113">
        <f t="shared" si="0"/>
        <v>0</v>
      </c>
      <c r="O14" s="113">
        <f t="shared" si="1"/>
        <v>0</v>
      </c>
    </row>
    <row r="15" spans="2:15" ht="16" thickBot="1" x14ac:dyDescent="0.4">
      <c r="B15" s="27">
        <v>10</v>
      </c>
      <c r="C15" s="28"/>
      <c r="D15" s="91"/>
      <c r="E15" s="91"/>
      <c r="F15" s="106"/>
      <c r="G15" s="106"/>
      <c r="H15" s="106"/>
      <c r="I15" s="106"/>
      <c r="J15" s="106"/>
      <c r="K15" s="106"/>
      <c r="L15" s="106"/>
      <c r="M15" s="106"/>
      <c r="N15" s="113">
        <f t="shared" si="0"/>
        <v>0</v>
      </c>
      <c r="O15" s="113">
        <f t="shared" si="1"/>
        <v>0</v>
      </c>
    </row>
    <row r="16" spans="2:15" ht="16" thickBot="1" x14ac:dyDescent="0.4">
      <c r="B16" s="27">
        <v>11</v>
      </c>
      <c r="C16" s="28"/>
      <c r="D16" s="91"/>
      <c r="E16" s="91"/>
      <c r="F16" s="106"/>
      <c r="G16" s="106"/>
      <c r="H16" s="106"/>
      <c r="I16" s="106"/>
      <c r="J16" s="106"/>
      <c r="K16" s="106"/>
      <c r="L16" s="106"/>
      <c r="M16" s="106"/>
      <c r="N16" s="113">
        <f t="shared" si="0"/>
        <v>0</v>
      </c>
      <c r="O16" s="113">
        <f t="shared" si="1"/>
        <v>0</v>
      </c>
    </row>
    <row r="17" spans="2:15" ht="16" thickBot="1" x14ac:dyDescent="0.4">
      <c r="B17" s="27">
        <v>12</v>
      </c>
      <c r="C17" s="28"/>
      <c r="D17" s="91"/>
      <c r="E17" s="91"/>
      <c r="F17" s="106"/>
      <c r="G17" s="106"/>
      <c r="H17" s="106"/>
      <c r="I17" s="106"/>
      <c r="J17" s="106"/>
      <c r="K17" s="106"/>
      <c r="L17" s="106"/>
      <c r="M17" s="106"/>
      <c r="N17" s="113">
        <f t="shared" si="0"/>
        <v>0</v>
      </c>
      <c r="O17" s="113">
        <f t="shared" si="1"/>
        <v>0</v>
      </c>
    </row>
    <row r="18" spans="2:15" ht="16" thickBot="1" x14ac:dyDescent="0.4">
      <c r="B18" s="27">
        <v>13</v>
      </c>
      <c r="C18" s="28"/>
      <c r="D18" s="91"/>
      <c r="E18" s="91"/>
      <c r="F18" s="106"/>
      <c r="G18" s="106"/>
      <c r="H18" s="106"/>
      <c r="I18" s="106"/>
      <c r="J18" s="106"/>
      <c r="K18" s="106"/>
      <c r="L18" s="106"/>
      <c r="M18" s="106"/>
      <c r="N18" s="113">
        <f t="shared" si="0"/>
        <v>0</v>
      </c>
      <c r="O18" s="113">
        <f t="shared" si="1"/>
        <v>0</v>
      </c>
    </row>
    <row r="19" spans="2:15" ht="16" thickBot="1" x14ac:dyDescent="0.4">
      <c r="B19" s="27">
        <v>14</v>
      </c>
      <c r="C19" s="28"/>
      <c r="D19" s="91"/>
      <c r="E19" s="91"/>
      <c r="F19" s="106"/>
      <c r="G19" s="106"/>
      <c r="H19" s="106"/>
      <c r="I19" s="106"/>
      <c r="J19" s="106"/>
      <c r="K19" s="106"/>
      <c r="L19" s="106"/>
      <c r="M19" s="106"/>
      <c r="N19" s="113">
        <f t="shared" si="0"/>
        <v>0</v>
      </c>
      <c r="O19" s="113">
        <f t="shared" si="1"/>
        <v>0</v>
      </c>
    </row>
    <row r="20" spans="2:15" ht="16" thickBot="1" x14ac:dyDescent="0.4">
      <c r="B20" s="27">
        <v>15</v>
      </c>
      <c r="C20" s="28"/>
      <c r="D20" s="91"/>
      <c r="E20" s="91"/>
      <c r="F20" s="106"/>
      <c r="G20" s="106"/>
      <c r="H20" s="106"/>
      <c r="I20" s="106"/>
      <c r="J20" s="106"/>
      <c r="K20" s="106"/>
      <c r="L20" s="106"/>
      <c r="M20" s="106"/>
      <c r="N20" s="113">
        <f t="shared" si="0"/>
        <v>0</v>
      </c>
      <c r="O20" s="113">
        <f t="shared" si="1"/>
        <v>0</v>
      </c>
    </row>
    <row r="21" spans="2:15" ht="16" thickBot="1" x14ac:dyDescent="0.4">
      <c r="B21" s="27">
        <v>16</v>
      </c>
      <c r="C21" s="28"/>
      <c r="D21" s="91"/>
      <c r="E21" s="91"/>
      <c r="F21" s="106"/>
      <c r="G21" s="106"/>
      <c r="H21" s="106"/>
      <c r="I21" s="106"/>
      <c r="J21" s="106"/>
      <c r="K21" s="106"/>
      <c r="L21" s="106"/>
      <c r="M21" s="106"/>
      <c r="N21" s="113">
        <f t="shared" si="0"/>
        <v>0</v>
      </c>
      <c r="O21" s="113">
        <f t="shared" si="1"/>
        <v>0</v>
      </c>
    </row>
    <row r="22" spans="2:15" ht="16" thickBot="1" x14ac:dyDescent="0.4">
      <c r="B22" s="27">
        <v>17</v>
      </c>
      <c r="C22" s="28"/>
      <c r="D22" s="91"/>
      <c r="E22" s="91"/>
      <c r="F22" s="106"/>
      <c r="G22" s="106"/>
      <c r="H22" s="106"/>
      <c r="I22" s="106"/>
      <c r="J22" s="106"/>
      <c r="K22" s="106"/>
      <c r="L22" s="106"/>
      <c r="M22" s="106"/>
      <c r="N22" s="113">
        <f t="shared" si="0"/>
        <v>0</v>
      </c>
      <c r="O22" s="113">
        <f t="shared" si="1"/>
        <v>0</v>
      </c>
    </row>
    <row r="23" spans="2:15" ht="16" thickBot="1" x14ac:dyDescent="0.4">
      <c r="B23" s="27">
        <v>18</v>
      </c>
      <c r="C23" s="28"/>
      <c r="D23" s="91"/>
      <c r="E23" s="91"/>
      <c r="F23" s="106"/>
      <c r="G23" s="106"/>
      <c r="H23" s="106"/>
      <c r="I23" s="106"/>
      <c r="J23" s="106"/>
      <c r="K23" s="106"/>
      <c r="L23" s="106"/>
      <c r="M23" s="106"/>
      <c r="N23" s="113">
        <f t="shared" si="0"/>
        <v>0</v>
      </c>
      <c r="O23" s="113">
        <f t="shared" si="1"/>
        <v>0</v>
      </c>
    </row>
    <row r="24" spans="2:15" ht="16" thickBot="1" x14ac:dyDescent="0.4">
      <c r="B24" s="27">
        <v>19</v>
      </c>
      <c r="C24" s="28"/>
      <c r="D24" s="91"/>
      <c r="E24" s="91"/>
      <c r="F24" s="106"/>
      <c r="G24" s="106"/>
      <c r="H24" s="106"/>
      <c r="I24" s="106"/>
      <c r="J24" s="106"/>
      <c r="K24" s="106"/>
      <c r="L24" s="106"/>
      <c r="M24" s="106"/>
      <c r="N24" s="113">
        <f t="shared" si="0"/>
        <v>0</v>
      </c>
      <c r="O24" s="113">
        <f t="shared" si="1"/>
        <v>0</v>
      </c>
    </row>
    <row r="25" spans="2:15" ht="16" thickBot="1" x14ac:dyDescent="0.4">
      <c r="B25" s="27">
        <v>20</v>
      </c>
      <c r="C25" s="28"/>
      <c r="D25" s="91"/>
      <c r="E25" s="91"/>
      <c r="F25" s="106"/>
      <c r="G25" s="106"/>
      <c r="H25" s="106"/>
      <c r="I25" s="106"/>
      <c r="J25" s="106"/>
      <c r="K25" s="106"/>
      <c r="L25" s="106"/>
      <c r="M25" s="106"/>
      <c r="N25" s="113">
        <f t="shared" si="0"/>
        <v>0</v>
      </c>
      <c r="O25" s="113">
        <f t="shared" si="1"/>
        <v>0</v>
      </c>
    </row>
    <row r="26" spans="2:15" ht="16" thickBot="1" x14ac:dyDescent="0.4">
      <c r="B26" s="27">
        <v>21</v>
      </c>
      <c r="C26" s="28"/>
      <c r="D26" s="91"/>
      <c r="E26" s="91"/>
      <c r="F26" s="106"/>
      <c r="G26" s="106"/>
      <c r="H26" s="106"/>
      <c r="I26" s="106"/>
      <c r="J26" s="106"/>
      <c r="K26" s="106"/>
      <c r="L26" s="106"/>
      <c r="M26" s="106"/>
      <c r="N26" s="113">
        <f t="shared" si="0"/>
        <v>0</v>
      </c>
      <c r="O26" s="113">
        <f t="shared" si="1"/>
        <v>0</v>
      </c>
    </row>
    <row r="27" spans="2:15" ht="16" thickBot="1" x14ac:dyDescent="0.4">
      <c r="B27" s="27">
        <v>22</v>
      </c>
      <c r="C27" s="28"/>
      <c r="D27" s="91"/>
      <c r="E27" s="91"/>
      <c r="F27" s="106"/>
      <c r="G27" s="106"/>
      <c r="H27" s="106"/>
      <c r="I27" s="106"/>
      <c r="J27" s="106"/>
      <c r="K27" s="106"/>
      <c r="L27" s="106"/>
      <c r="M27" s="106"/>
      <c r="N27" s="113">
        <f t="shared" si="0"/>
        <v>0</v>
      </c>
      <c r="O27" s="113">
        <f t="shared" si="1"/>
        <v>0</v>
      </c>
    </row>
    <row r="28" spans="2:15" ht="16" thickBot="1" x14ac:dyDescent="0.4">
      <c r="B28" s="27">
        <v>23</v>
      </c>
      <c r="C28" s="28"/>
      <c r="D28" s="91"/>
      <c r="E28" s="91"/>
      <c r="F28" s="106"/>
      <c r="G28" s="106"/>
      <c r="H28" s="106"/>
      <c r="I28" s="106"/>
      <c r="J28" s="106"/>
      <c r="K28" s="106"/>
      <c r="L28" s="106"/>
      <c r="M28" s="106"/>
      <c r="N28" s="113">
        <f t="shared" si="0"/>
        <v>0</v>
      </c>
      <c r="O28" s="113">
        <f t="shared" si="1"/>
        <v>0</v>
      </c>
    </row>
    <row r="29" spans="2:15" ht="16" thickBot="1" x14ac:dyDescent="0.4">
      <c r="B29" s="27">
        <v>24</v>
      </c>
      <c r="C29" s="28"/>
      <c r="D29" s="91"/>
      <c r="E29" s="91"/>
      <c r="F29" s="106"/>
      <c r="G29" s="106"/>
      <c r="H29" s="106"/>
      <c r="I29" s="106"/>
      <c r="J29" s="106"/>
      <c r="K29" s="106"/>
      <c r="L29" s="106"/>
      <c r="M29" s="106"/>
      <c r="N29" s="113">
        <f t="shared" si="0"/>
        <v>0</v>
      </c>
      <c r="O29" s="113">
        <f t="shared" si="1"/>
        <v>0</v>
      </c>
    </row>
    <row r="30" spans="2:15" ht="18.5" thickBot="1" x14ac:dyDescent="0.4">
      <c r="B30" s="27"/>
      <c r="C30" s="43" t="s">
        <v>17</v>
      </c>
      <c r="D30" s="80">
        <f>(D6+D7+D8+D9+D10+D11+D12+D13+D14+D15+D16+D17+D18+D19+D20+D21+D22+D23+D24+D25+D26+D27+D28+D29)/COUNTA($C$6:$C$29)</f>
        <v>0</v>
      </c>
      <c r="E30" s="80">
        <f t="shared" ref="E30:M30" si="2">(E6+E7+E8+E9+E10+E11+E12+E13+E14+E15+E16+E17+E18+E19+E20+E21+E22+E23+E24+E25+E26+E27+E28+E29)/COUNTA($C$6:$C$29)</f>
        <v>0</v>
      </c>
      <c r="F30" s="80">
        <f t="shared" si="2"/>
        <v>0</v>
      </c>
      <c r="G30" s="80">
        <f t="shared" si="2"/>
        <v>0</v>
      </c>
      <c r="H30" s="80">
        <f t="shared" si="2"/>
        <v>0</v>
      </c>
      <c r="I30" s="80">
        <f t="shared" si="2"/>
        <v>0</v>
      </c>
      <c r="J30" s="80">
        <f t="shared" si="2"/>
        <v>0</v>
      </c>
      <c r="K30" s="80">
        <f t="shared" si="2"/>
        <v>0</v>
      </c>
      <c r="L30" s="80">
        <f t="shared" si="2"/>
        <v>0</v>
      </c>
      <c r="M30" s="80">
        <f t="shared" si="2"/>
        <v>0</v>
      </c>
      <c r="N30" s="112">
        <f t="shared" si="0"/>
        <v>0</v>
      </c>
      <c r="O30" s="112">
        <f t="shared" si="1"/>
        <v>0</v>
      </c>
    </row>
    <row r="32" spans="2:15" ht="15.5" x14ac:dyDescent="0.35">
      <c r="C32" s="30" t="s">
        <v>18</v>
      </c>
      <c r="D32" s="37"/>
      <c r="E32" s="37"/>
      <c r="F32" s="37"/>
      <c r="G32" s="37"/>
    </row>
    <row r="33" spans="3:7" ht="30" x14ac:dyDescent="0.35">
      <c r="C33" s="32"/>
      <c r="D33" s="76" t="s">
        <v>19</v>
      </c>
      <c r="E33" s="33" t="s">
        <v>20</v>
      </c>
      <c r="F33" s="33" t="s">
        <v>21</v>
      </c>
      <c r="G33" s="33" t="s">
        <v>22</v>
      </c>
    </row>
    <row r="34" spans="3:7" ht="15.5" x14ac:dyDescent="0.35">
      <c r="C34" s="36" t="s">
        <v>23</v>
      </c>
      <c r="D34" s="45">
        <f>COUNTA($C$6:$C$29)</f>
        <v>3</v>
      </c>
      <c r="E34" s="45">
        <f>COUNTIF(N6:N29,"&gt;=3,8")</f>
        <v>0</v>
      </c>
      <c r="F34" s="45">
        <f>COUNTIFS(N6:N29,"&lt;3,7",N6:N29,"&gt;=2,3")</f>
        <v>0</v>
      </c>
      <c r="G34" s="45">
        <f>COUNTIFS(N6:N29,"&lt;2,2",N6:N29,"&gt;0")</f>
        <v>0</v>
      </c>
    </row>
    <row r="35" spans="3:7" ht="15.5" x14ac:dyDescent="0.35">
      <c r="C35" s="36" t="s">
        <v>24</v>
      </c>
      <c r="D35" s="45">
        <v>100</v>
      </c>
      <c r="E35" s="111">
        <f>E34*D35/D34</f>
        <v>0</v>
      </c>
      <c r="F35" s="111">
        <f>F34*D35/D34</f>
        <v>0</v>
      </c>
      <c r="G35" s="111">
        <f>G34*D35/D34</f>
        <v>0</v>
      </c>
    </row>
    <row r="36" spans="3:7" ht="15.5" x14ac:dyDescent="0.35">
      <c r="C36" s="37"/>
      <c r="D36" s="37"/>
      <c r="E36" s="37"/>
      <c r="F36" s="37"/>
      <c r="G36" s="37"/>
    </row>
    <row r="37" spans="3:7" ht="15.5" x14ac:dyDescent="0.35">
      <c r="C37" s="30" t="s">
        <v>25</v>
      </c>
      <c r="D37" s="37"/>
      <c r="E37" s="37"/>
      <c r="F37" s="37"/>
      <c r="G37" s="37"/>
    </row>
    <row r="38" spans="3:7" ht="30" x14ac:dyDescent="0.35">
      <c r="C38" s="32"/>
      <c r="D38" s="78" t="s">
        <v>19</v>
      </c>
      <c r="E38" s="33" t="s">
        <v>20</v>
      </c>
      <c r="F38" s="33" t="s">
        <v>21</v>
      </c>
      <c r="G38" s="33" t="s">
        <v>22</v>
      </c>
    </row>
    <row r="39" spans="3:7" ht="15.5" x14ac:dyDescent="0.35">
      <c r="C39" s="36" t="s">
        <v>23</v>
      </c>
      <c r="D39" s="45">
        <f>COUNTA($C$6:$C$29)</f>
        <v>3</v>
      </c>
      <c r="E39" s="45">
        <f>COUNTIF(O6:O29,"&gt;=3,8")</f>
        <v>0</v>
      </c>
      <c r="F39" s="45">
        <f>COUNTIFS(O6:O29,"&lt;3,7",O6:O29,"&gt;=2,3")</f>
        <v>0</v>
      </c>
      <c r="G39" s="45">
        <f>COUNTIFS(O6:O29,"&lt;2,2",O6:O29,"&gt;0")</f>
        <v>0</v>
      </c>
    </row>
    <row r="40" spans="3:7" ht="15.5" x14ac:dyDescent="0.35">
      <c r="C40" s="36" t="s">
        <v>24</v>
      </c>
      <c r="D40" s="45">
        <v>100</v>
      </c>
      <c r="E40" s="111">
        <f>E39*D40/D39</f>
        <v>0</v>
      </c>
      <c r="F40" s="111">
        <f>F39*D40/D39</f>
        <v>0</v>
      </c>
      <c r="G40" s="111">
        <f>G39*D40/D39</f>
        <v>0</v>
      </c>
    </row>
  </sheetData>
  <sheetProtection algorithmName="SHA-512" hashValue="Eu1oUux52WtbQBuArqdEofNHe5rVqpjfHmHvCIepdsmnJ0MysHF2eqI6vZUcoUEsCU7XJn2WQTZdsiO06aXnpw==" saltValue="DC6KlrVGg6LMnSNJdI6qGw==" spinCount="100000" sheet="1" objects="1" formatCells="0" formatColumns="0" formatRows="0" insertColumns="0" insertRows="0" insertHyperlinks="0" deleteColumns="0" deleteRows="0" sort="0" autoFilter="0" pivotTables="0"/>
  <mergeCells count="9">
    <mergeCell ref="M1:N1"/>
    <mergeCell ref="N3:O4"/>
    <mergeCell ref="B3:B5"/>
    <mergeCell ref="C3:C5"/>
    <mergeCell ref="D3:E4"/>
    <mergeCell ref="F3:G4"/>
    <mergeCell ref="H3:I4"/>
    <mergeCell ref="J3:K4"/>
    <mergeCell ref="L3:M4"/>
  </mergeCells>
  <hyperlinks>
    <hyperlink ref="M1" location="ОГЛАВЛЕНИЕ!A1" display="ОГЛАВЛЕНИЕ" xr:uid="{82D92625-499B-4022-9214-F69484018EF4}"/>
  </hyperlinks>
  <pageMargins left="0.7" right="0.7" top="0.75" bottom="0.75" header="0.3" footer="0.3"/>
  <pageSetup paperSize="9" scale="51" orientation="portrait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C33A-A53C-47D8-97C3-504A8083BF86}">
  <sheetPr codeName="Лист20">
    <tabColor rgb="FFFFFF00"/>
    <pageSetUpPr fitToPage="1"/>
  </sheetPr>
  <dimension ref="A1:Y49"/>
  <sheetViews>
    <sheetView view="pageLayout" zoomScale="55" zoomScaleNormal="100" zoomScalePageLayoutView="55" workbookViewId="0">
      <selection activeCell="V1" sqref="V1:W1"/>
    </sheetView>
  </sheetViews>
  <sheetFormatPr defaultRowHeight="14.5" x14ac:dyDescent="0.35"/>
  <cols>
    <col min="3" max="3" width="27.26953125" customWidth="1"/>
    <col min="6" max="6" width="10.81640625" customWidth="1"/>
    <col min="7" max="7" width="10.453125" customWidth="1"/>
    <col min="12" max="13" width="10.26953125" customWidth="1"/>
    <col min="14" max="14" width="10.81640625" customWidth="1"/>
    <col min="15" max="15" width="10.54296875" customWidth="1"/>
    <col min="16" max="16" width="13.453125" customWidth="1"/>
    <col min="17" max="18" width="13.1796875" customWidth="1"/>
    <col min="19" max="19" width="11.81640625" customWidth="1"/>
    <col min="20" max="20" width="11" customWidth="1"/>
    <col min="21" max="21" width="10.54296875" customWidth="1"/>
    <col min="22" max="22" width="12" customWidth="1"/>
    <col min="23" max="23" width="11.26953125" customWidth="1"/>
  </cols>
  <sheetData>
    <row r="1" spans="1:25" ht="17.5" x14ac:dyDescent="0.35">
      <c r="A1" s="1"/>
      <c r="B1" s="60" t="s">
        <v>40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38" t="s">
        <v>125</v>
      </c>
      <c r="W1" s="338"/>
      <c r="X1" s="1"/>
      <c r="Y1" s="1"/>
    </row>
    <row r="2" spans="1:25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6.75" customHeight="1" thickBot="1" x14ac:dyDescent="0.4">
      <c r="A3" s="1"/>
      <c r="B3" s="340" t="s">
        <v>9</v>
      </c>
      <c r="C3" s="340" t="s">
        <v>10</v>
      </c>
      <c r="D3" s="429" t="s">
        <v>41</v>
      </c>
      <c r="E3" s="431"/>
      <c r="F3" s="431"/>
      <c r="G3" s="431"/>
      <c r="H3" s="431"/>
      <c r="I3" s="430"/>
      <c r="J3" s="431" t="s">
        <v>42</v>
      </c>
      <c r="K3" s="431"/>
      <c r="L3" s="431"/>
      <c r="M3" s="430"/>
      <c r="N3" s="429" t="s">
        <v>43</v>
      </c>
      <c r="O3" s="430"/>
      <c r="P3" s="429" t="s">
        <v>44</v>
      </c>
      <c r="Q3" s="431"/>
      <c r="R3" s="431"/>
      <c r="S3" s="431"/>
      <c r="T3" s="432" t="s">
        <v>45</v>
      </c>
      <c r="U3" s="432"/>
      <c r="V3" s="432"/>
      <c r="W3" s="432"/>
      <c r="X3" s="433" t="s">
        <v>11</v>
      </c>
      <c r="Y3" s="434"/>
    </row>
    <row r="4" spans="1:25" ht="115.5" customHeight="1" thickBot="1" x14ac:dyDescent="0.4">
      <c r="A4" s="1"/>
      <c r="B4" s="341"/>
      <c r="C4" s="341"/>
      <c r="D4" s="305" t="s">
        <v>248</v>
      </c>
      <c r="E4" s="385"/>
      <c r="F4" s="305" t="s">
        <v>249</v>
      </c>
      <c r="G4" s="346"/>
      <c r="H4" s="302" t="s">
        <v>250</v>
      </c>
      <c r="I4" s="346"/>
      <c r="J4" s="305" t="s">
        <v>251</v>
      </c>
      <c r="K4" s="385"/>
      <c r="L4" s="305" t="s">
        <v>252</v>
      </c>
      <c r="M4" s="346"/>
      <c r="N4" s="302" t="s">
        <v>253</v>
      </c>
      <c r="O4" s="346"/>
      <c r="P4" s="305" t="s">
        <v>254</v>
      </c>
      <c r="Q4" s="346"/>
      <c r="R4" s="305" t="s">
        <v>255</v>
      </c>
      <c r="S4" s="303"/>
      <c r="T4" s="302" t="s">
        <v>256</v>
      </c>
      <c r="U4" s="346"/>
      <c r="V4" s="437" t="s">
        <v>257</v>
      </c>
      <c r="W4" s="438"/>
      <c r="X4" s="435"/>
      <c r="Y4" s="436"/>
    </row>
    <row r="5" spans="1:25" ht="16" thickBot="1" x14ac:dyDescent="0.4">
      <c r="A5" s="1"/>
      <c r="B5" s="342"/>
      <c r="C5" s="342"/>
      <c r="D5" s="25" t="s">
        <v>12</v>
      </c>
      <c r="E5" s="25" t="s">
        <v>13</v>
      </c>
      <c r="F5" s="25" t="s">
        <v>12</v>
      </c>
      <c r="G5" s="25" t="s">
        <v>13</v>
      </c>
      <c r="H5" s="25" t="s">
        <v>12</v>
      </c>
      <c r="I5" s="25" t="s">
        <v>13</v>
      </c>
      <c r="J5" s="25" t="s">
        <v>12</v>
      </c>
      <c r="K5" s="25" t="s">
        <v>13</v>
      </c>
      <c r="L5" s="25" t="s">
        <v>12</v>
      </c>
      <c r="M5" s="25" t="s">
        <v>13</v>
      </c>
      <c r="N5" s="25" t="s">
        <v>12</v>
      </c>
      <c r="O5" s="25" t="s">
        <v>13</v>
      </c>
      <c r="P5" s="25" t="s">
        <v>12</v>
      </c>
      <c r="Q5" s="25" t="s">
        <v>13</v>
      </c>
      <c r="R5" s="25" t="s">
        <v>12</v>
      </c>
      <c r="S5" s="25" t="s">
        <v>13</v>
      </c>
      <c r="T5" s="25" t="s">
        <v>12</v>
      </c>
      <c r="U5" s="25" t="s">
        <v>13</v>
      </c>
      <c r="V5" s="25" t="s">
        <v>12</v>
      </c>
      <c r="W5" s="25" t="s">
        <v>13</v>
      </c>
      <c r="X5" s="41" t="s">
        <v>12</v>
      </c>
      <c r="Y5" s="41" t="s">
        <v>13</v>
      </c>
    </row>
    <row r="6" spans="1:25" ht="18.5" thickBot="1" x14ac:dyDescent="0.4">
      <c r="A6" s="1"/>
      <c r="B6" s="27">
        <v>1</v>
      </c>
      <c r="C6" s="28" t="s">
        <v>14</v>
      </c>
      <c r="D6" s="114">
        <v>3</v>
      </c>
      <c r="E6" s="114">
        <v>4</v>
      </c>
      <c r="F6" s="114">
        <v>3</v>
      </c>
      <c r="G6" s="114">
        <v>4</v>
      </c>
      <c r="H6" s="114">
        <v>4</v>
      </c>
      <c r="I6" s="114">
        <v>5</v>
      </c>
      <c r="J6" s="114">
        <v>4</v>
      </c>
      <c r="K6" s="114">
        <v>5</v>
      </c>
      <c r="L6" s="114">
        <v>3</v>
      </c>
      <c r="M6" s="114">
        <v>4</v>
      </c>
      <c r="N6" s="114">
        <v>4</v>
      </c>
      <c r="O6" s="114">
        <v>5</v>
      </c>
      <c r="P6" s="114">
        <v>3</v>
      </c>
      <c r="Q6" s="114">
        <v>4</v>
      </c>
      <c r="R6" s="114">
        <v>4</v>
      </c>
      <c r="S6" s="114">
        <v>5</v>
      </c>
      <c r="T6" s="115">
        <v>3</v>
      </c>
      <c r="U6" s="115">
        <v>4</v>
      </c>
      <c r="V6" s="115">
        <v>3</v>
      </c>
      <c r="W6" s="115">
        <v>4</v>
      </c>
      <c r="X6" s="117">
        <f>(D6+F6+H6+J6+L6+N6+P6+R6+T6+V6)/10</f>
        <v>3.4</v>
      </c>
      <c r="Y6" s="117">
        <f>(E6+G6+I6+K6+M6+O6+Q6+S6+U6+W6)/10</f>
        <v>4.4000000000000004</v>
      </c>
    </row>
    <row r="7" spans="1:25" ht="18.5" thickBot="1" x14ac:dyDescent="0.4">
      <c r="A7" s="1"/>
      <c r="B7" s="27">
        <v>2</v>
      </c>
      <c r="C7" s="28" t="s">
        <v>15</v>
      </c>
      <c r="D7" s="106">
        <v>2</v>
      </c>
      <c r="E7" s="106">
        <v>3</v>
      </c>
      <c r="F7" s="106">
        <v>2</v>
      </c>
      <c r="G7" s="106">
        <v>3</v>
      </c>
      <c r="H7" s="106">
        <v>2</v>
      </c>
      <c r="I7" s="106">
        <v>3</v>
      </c>
      <c r="J7" s="106">
        <v>2</v>
      </c>
      <c r="K7" s="106">
        <v>3</v>
      </c>
      <c r="L7" s="106">
        <v>1</v>
      </c>
      <c r="M7" s="106">
        <v>2</v>
      </c>
      <c r="N7" s="106">
        <v>1</v>
      </c>
      <c r="O7" s="106">
        <v>2</v>
      </c>
      <c r="P7" s="106">
        <v>2</v>
      </c>
      <c r="Q7" s="106">
        <v>3</v>
      </c>
      <c r="R7" s="106">
        <v>2</v>
      </c>
      <c r="S7" s="106">
        <v>3</v>
      </c>
      <c r="T7" s="116">
        <v>1</v>
      </c>
      <c r="U7" s="116">
        <v>2</v>
      </c>
      <c r="V7" s="116">
        <v>1</v>
      </c>
      <c r="W7" s="116">
        <v>2</v>
      </c>
      <c r="X7" s="117">
        <f t="shared" ref="X7:X30" si="0">(D7+F7+H7+J7+L7+N7+P7+R7+T7+V7)/10</f>
        <v>1.6</v>
      </c>
      <c r="Y7" s="117">
        <f t="shared" ref="Y7:Y30" si="1">(E7+G7+I7+K7+M7+O7+Q7+S7+U7+W7)/10</f>
        <v>2.6</v>
      </c>
    </row>
    <row r="8" spans="1:25" ht="15.75" customHeight="1" thickBot="1" x14ac:dyDescent="0.4">
      <c r="A8" s="1"/>
      <c r="B8" s="27">
        <v>3</v>
      </c>
      <c r="C8" s="28" t="s">
        <v>16</v>
      </c>
      <c r="D8" s="106">
        <v>3</v>
      </c>
      <c r="E8" s="106">
        <v>4</v>
      </c>
      <c r="F8" s="106">
        <v>3</v>
      </c>
      <c r="G8" s="106">
        <v>4</v>
      </c>
      <c r="H8" s="106">
        <v>3</v>
      </c>
      <c r="I8" s="106">
        <v>4</v>
      </c>
      <c r="J8" s="106">
        <v>3</v>
      </c>
      <c r="K8" s="106">
        <v>4</v>
      </c>
      <c r="L8" s="106">
        <v>3</v>
      </c>
      <c r="M8" s="106">
        <v>4</v>
      </c>
      <c r="N8" s="106">
        <v>3</v>
      </c>
      <c r="O8" s="106">
        <v>4</v>
      </c>
      <c r="P8" s="106">
        <v>3</v>
      </c>
      <c r="Q8" s="106">
        <v>4</v>
      </c>
      <c r="R8" s="106">
        <v>3</v>
      </c>
      <c r="S8" s="106">
        <v>4</v>
      </c>
      <c r="T8" s="116">
        <v>3</v>
      </c>
      <c r="U8" s="116">
        <v>4</v>
      </c>
      <c r="V8" s="116">
        <v>3</v>
      </c>
      <c r="W8" s="116">
        <v>4</v>
      </c>
      <c r="X8" s="117">
        <f t="shared" si="0"/>
        <v>3</v>
      </c>
      <c r="Y8" s="117">
        <f t="shared" si="1"/>
        <v>4</v>
      </c>
    </row>
    <row r="9" spans="1:25" ht="18.5" thickBot="1" x14ac:dyDescent="0.4">
      <c r="A9" s="1"/>
      <c r="B9" s="27">
        <v>4</v>
      </c>
      <c r="C9" s="28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16"/>
      <c r="U9" s="116"/>
      <c r="V9" s="116"/>
      <c r="W9" s="116"/>
      <c r="X9" s="117">
        <f t="shared" si="0"/>
        <v>0</v>
      </c>
      <c r="Y9" s="117">
        <f t="shared" si="1"/>
        <v>0</v>
      </c>
    </row>
    <row r="10" spans="1:25" ht="18.5" thickBot="1" x14ac:dyDescent="0.4">
      <c r="A10" s="1"/>
      <c r="B10" s="27">
        <v>5</v>
      </c>
      <c r="C10" s="28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16"/>
      <c r="U10" s="116"/>
      <c r="V10" s="116"/>
      <c r="W10" s="116"/>
      <c r="X10" s="117">
        <f t="shared" si="0"/>
        <v>0</v>
      </c>
      <c r="Y10" s="117">
        <f t="shared" si="1"/>
        <v>0</v>
      </c>
    </row>
    <row r="11" spans="1:25" ht="18.5" thickBot="1" x14ac:dyDescent="0.4">
      <c r="A11" s="1"/>
      <c r="B11" s="27">
        <v>6</v>
      </c>
      <c r="C11" s="28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16"/>
      <c r="U11" s="116"/>
      <c r="V11" s="116"/>
      <c r="W11" s="116"/>
      <c r="X11" s="117">
        <f t="shared" si="0"/>
        <v>0</v>
      </c>
      <c r="Y11" s="117">
        <f t="shared" si="1"/>
        <v>0</v>
      </c>
    </row>
    <row r="12" spans="1:25" ht="18.5" thickBot="1" x14ac:dyDescent="0.4">
      <c r="A12" s="1"/>
      <c r="B12" s="27">
        <v>7</v>
      </c>
      <c r="C12" s="28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16"/>
      <c r="U12" s="116"/>
      <c r="V12" s="116"/>
      <c r="W12" s="116"/>
      <c r="X12" s="117">
        <f t="shared" si="0"/>
        <v>0</v>
      </c>
      <c r="Y12" s="117">
        <f t="shared" si="1"/>
        <v>0</v>
      </c>
    </row>
    <row r="13" spans="1:25" ht="18.5" thickBot="1" x14ac:dyDescent="0.4">
      <c r="A13" s="1"/>
      <c r="B13" s="27">
        <v>8</v>
      </c>
      <c r="C13" s="28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16"/>
      <c r="U13" s="116"/>
      <c r="V13" s="116"/>
      <c r="W13" s="116"/>
      <c r="X13" s="117">
        <f t="shared" si="0"/>
        <v>0</v>
      </c>
      <c r="Y13" s="117">
        <f t="shared" si="1"/>
        <v>0</v>
      </c>
    </row>
    <row r="14" spans="1:25" ht="18.5" thickBot="1" x14ac:dyDescent="0.4">
      <c r="A14" s="1"/>
      <c r="B14" s="27">
        <v>9</v>
      </c>
      <c r="C14" s="28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16"/>
      <c r="U14" s="116"/>
      <c r="V14" s="116"/>
      <c r="W14" s="116"/>
      <c r="X14" s="117">
        <f t="shared" si="0"/>
        <v>0</v>
      </c>
      <c r="Y14" s="117">
        <f t="shared" si="1"/>
        <v>0</v>
      </c>
    </row>
    <row r="15" spans="1:25" ht="18.5" thickBot="1" x14ac:dyDescent="0.4">
      <c r="A15" s="1"/>
      <c r="B15" s="27">
        <v>10</v>
      </c>
      <c r="C15" s="28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16"/>
      <c r="U15" s="116"/>
      <c r="V15" s="116"/>
      <c r="W15" s="116"/>
      <c r="X15" s="117">
        <f t="shared" si="0"/>
        <v>0</v>
      </c>
      <c r="Y15" s="117">
        <f t="shared" si="1"/>
        <v>0</v>
      </c>
    </row>
    <row r="16" spans="1:25" ht="18.5" thickBot="1" x14ac:dyDescent="0.4">
      <c r="A16" s="1"/>
      <c r="B16" s="27">
        <v>11</v>
      </c>
      <c r="C16" s="28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16"/>
      <c r="U16" s="116"/>
      <c r="V16" s="116"/>
      <c r="W16" s="116"/>
      <c r="X16" s="117">
        <f t="shared" si="0"/>
        <v>0</v>
      </c>
      <c r="Y16" s="117">
        <f t="shared" si="1"/>
        <v>0</v>
      </c>
    </row>
    <row r="17" spans="1:25" ht="18.5" thickBot="1" x14ac:dyDescent="0.4">
      <c r="A17" s="1"/>
      <c r="B17" s="27">
        <v>12</v>
      </c>
      <c r="C17" s="28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16"/>
      <c r="U17" s="116"/>
      <c r="V17" s="116"/>
      <c r="W17" s="116"/>
      <c r="X17" s="117">
        <f t="shared" si="0"/>
        <v>0</v>
      </c>
      <c r="Y17" s="117">
        <f t="shared" si="1"/>
        <v>0</v>
      </c>
    </row>
    <row r="18" spans="1:25" ht="18.5" thickBot="1" x14ac:dyDescent="0.4">
      <c r="A18" s="1"/>
      <c r="B18" s="27">
        <v>13</v>
      </c>
      <c r="C18" s="28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16"/>
      <c r="U18" s="116"/>
      <c r="V18" s="116"/>
      <c r="W18" s="116"/>
      <c r="X18" s="117">
        <f t="shared" si="0"/>
        <v>0</v>
      </c>
      <c r="Y18" s="117">
        <f t="shared" si="1"/>
        <v>0</v>
      </c>
    </row>
    <row r="19" spans="1:25" ht="18.5" thickBot="1" x14ac:dyDescent="0.4">
      <c r="A19" s="1"/>
      <c r="B19" s="27">
        <v>14</v>
      </c>
      <c r="C19" s="28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16"/>
      <c r="U19" s="116"/>
      <c r="V19" s="116"/>
      <c r="W19" s="116"/>
      <c r="X19" s="117">
        <f t="shared" si="0"/>
        <v>0</v>
      </c>
      <c r="Y19" s="117">
        <f t="shared" si="1"/>
        <v>0</v>
      </c>
    </row>
    <row r="20" spans="1:25" ht="18.5" thickBot="1" x14ac:dyDescent="0.4">
      <c r="A20" s="1"/>
      <c r="B20" s="27">
        <v>15</v>
      </c>
      <c r="C20" s="28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16"/>
      <c r="U20" s="116"/>
      <c r="V20" s="116"/>
      <c r="W20" s="116"/>
      <c r="X20" s="117">
        <f t="shared" si="0"/>
        <v>0</v>
      </c>
      <c r="Y20" s="117">
        <f t="shared" si="1"/>
        <v>0</v>
      </c>
    </row>
    <row r="21" spans="1:25" ht="18.5" thickBot="1" x14ac:dyDescent="0.4">
      <c r="A21" s="1"/>
      <c r="B21" s="27">
        <v>16</v>
      </c>
      <c r="C21" s="28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16"/>
      <c r="U21" s="116"/>
      <c r="V21" s="116"/>
      <c r="W21" s="116"/>
      <c r="X21" s="117">
        <f t="shared" si="0"/>
        <v>0</v>
      </c>
      <c r="Y21" s="117">
        <f t="shared" si="1"/>
        <v>0</v>
      </c>
    </row>
    <row r="22" spans="1:25" ht="18.5" thickBot="1" x14ac:dyDescent="0.4">
      <c r="A22" s="1"/>
      <c r="B22" s="27">
        <v>17</v>
      </c>
      <c r="C22" s="28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16"/>
      <c r="U22" s="116"/>
      <c r="V22" s="116"/>
      <c r="W22" s="116"/>
      <c r="X22" s="117">
        <f t="shared" si="0"/>
        <v>0</v>
      </c>
      <c r="Y22" s="117">
        <f t="shared" si="1"/>
        <v>0</v>
      </c>
    </row>
    <row r="23" spans="1:25" ht="18.5" thickBot="1" x14ac:dyDescent="0.4">
      <c r="A23" s="1"/>
      <c r="B23" s="27">
        <v>18</v>
      </c>
      <c r="C23" s="28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16"/>
      <c r="U23" s="116"/>
      <c r="V23" s="116"/>
      <c r="W23" s="116"/>
      <c r="X23" s="117">
        <f t="shared" si="0"/>
        <v>0</v>
      </c>
      <c r="Y23" s="117">
        <f t="shared" si="1"/>
        <v>0</v>
      </c>
    </row>
    <row r="24" spans="1:25" ht="18.5" thickBot="1" x14ac:dyDescent="0.4">
      <c r="A24" s="1"/>
      <c r="B24" s="27">
        <v>19</v>
      </c>
      <c r="C24" s="28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16"/>
      <c r="U24" s="116"/>
      <c r="V24" s="116"/>
      <c r="W24" s="116"/>
      <c r="X24" s="117">
        <f t="shared" si="0"/>
        <v>0</v>
      </c>
      <c r="Y24" s="117">
        <f t="shared" si="1"/>
        <v>0</v>
      </c>
    </row>
    <row r="25" spans="1:25" ht="18.5" thickBot="1" x14ac:dyDescent="0.4">
      <c r="A25" s="1"/>
      <c r="B25" s="27">
        <v>20</v>
      </c>
      <c r="C25" s="28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16"/>
      <c r="U25" s="116"/>
      <c r="V25" s="116"/>
      <c r="W25" s="116"/>
      <c r="X25" s="117">
        <f t="shared" si="0"/>
        <v>0</v>
      </c>
      <c r="Y25" s="117">
        <f t="shared" si="1"/>
        <v>0</v>
      </c>
    </row>
    <row r="26" spans="1:25" ht="18.5" thickBot="1" x14ac:dyDescent="0.4">
      <c r="A26" s="1"/>
      <c r="B26" s="27">
        <v>21</v>
      </c>
      <c r="C26" s="28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16"/>
      <c r="U26" s="116"/>
      <c r="V26" s="116"/>
      <c r="W26" s="116"/>
      <c r="X26" s="117">
        <f t="shared" si="0"/>
        <v>0</v>
      </c>
      <c r="Y26" s="117">
        <f t="shared" si="1"/>
        <v>0</v>
      </c>
    </row>
    <row r="27" spans="1:25" ht="18.5" thickBot="1" x14ac:dyDescent="0.4">
      <c r="A27" s="1"/>
      <c r="B27" s="27">
        <v>22</v>
      </c>
      <c r="C27" s="28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16"/>
      <c r="U27" s="116"/>
      <c r="V27" s="116"/>
      <c r="W27" s="116"/>
      <c r="X27" s="117">
        <f t="shared" si="0"/>
        <v>0</v>
      </c>
      <c r="Y27" s="117">
        <f t="shared" si="1"/>
        <v>0</v>
      </c>
    </row>
    <row r="28" spans="1:25" ht="18.5" thickBot="1" x14ac:dyDescent="0.4">
      <c r="A28" s="1"/>
      <c r="B28" s="27">
        <v>23</v>
      </c>
      <c r="C28" s="28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16"/>
      <c r="U28" s="116"/>
      <c r="V28" s="116"/>
      <c r="W28" s="116"/>
      <c r="X28" s="117">
        <f t="shared" si="0"/>
        <v>0</v>
      </c>
      <c r="Y28" s="117">
        <f t="shared" si="1"/>
        <v>0</v>
      </c>
    </row>
    <row r="29" spans="1:25" ht="18.5" thickBot="1" x14ac:dyDescent="0.4">
      <c r="A29" s="1"/>
      <c r="B29" s="27">
        <v>24</v>
      </c>
      <c r="C29" s="28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16"/>
      <c r="U29" s="116"/>
      <c r="V29" s="116"/>
      <c r="W29" s="116"/>
      <c r="X29" s="117">
        <f t="shared" si="0"/>
        <v>0</v>
      </c>
      <c r="Y29" s="117">
        <f t="shared" si="1"/>
        <v>0</v>
      </c>
    </row>
    <row r="30" spans="1:25" ht="18.5" thickBot="1" x14ac:dyDescent="0.4">
      <c r="A30" s="1"/>
      <c r="B30" s="27"/>
      <c r="C30" s="43" t="s">
        <v>17</v>
      </c>
      <c r="D30" s="80">
        <f>(D6+D7+D8+D9+D10+D11+D12+D13+D14+D15+D16+D17+D18+D19+D20+D21+D22+D23+D24+D25+D26+D27+D28+D29)/COUNTA($C$6:$C$29)</f>
        <v>2.6666666666666665</v>
      </c>
      <c r="E30" s="80">
        <f t="shared" ref="E30:W30" si="2">(E6+E7+E8+E9+E10+E11+E12+E13+E14+E15+E16+E17+E18+E19+E20+E21+E22+E23+E24+E25+E26+E27+E28+E29)/COUNTA($C$6:$C$29)</f>
        <v>3.6666666666666665</v>
      </c>
      <c r="F30" s="80">
        <f t="shared" si="2"/>
        <v>2.6666666666666665</v>
      </c>
      <c r="G30" s="80">
        <f t="shared" si="2"/>
        <v>3.6666666666666665</v>
      </c>
      <c r="H30" s="80">
        <f t="shared" si="2"/>
        <v>3</v>
      </c>
      <c r="I30" s="80">
        <f t="shared" si="2"/>
        <v>4</v>
      </c>
      <c r="J30" s="80">
        <f t="shared" si="2"/>
        <v>3</v>
      </c>
      <c r="K30" s="80">
        <f t="shared" si="2"/>
        <v>4</v>
      </c>
      <c r="L30" s="80">
        <f t="shared" si="2"/>
        <v>2.3333333333333335</v>
      </c>
      <c r="M30" s="80">
        <f t="shared" si="2"/>
        <v>3.3333333333333335</v>
      </c>
      <c r="N30" s="80">
        <f t="shared" si="2"/>
        <v>2.6666666666666665</v>
      </c>
      <c r="O30" s="80">
        <f t="shared" si="2"/>
        <v>3.6666666666666665</v>
      </c>
      <c r="P30" s="80">
        <f t="shared" si="2"/>
        <v>2.6666666666666665</v>
      </c>
      <c r="Q30" s="80">
        <f t="shared" si="2"/>
        <v>3.6666666666666665</v>
      </c>
      <c r="R30" s="80">
        <f t="shared" si="2"/>
        <v>3</v>
      </c>
      <c r="S30" s="80">
        <f t="shared" si="2"/>
        <v>4</v>
      </c>
      <c r="T30" s="80">
        <f t="shared" si="2"/>
        <v>2.3333333333333335</v>
      </c>
      <c r="U30" s="80">
        <f t="shared" si="2"/>
        <v>3.3333333333333335</v>
      </c>
      <c r="V30" s="80">
        <f t="shared" si="2"/>
        <v>2.3333333333333335</v>
      </c>
      <c r="W30" s="80">
        <f t="shared" si="2"/>
        <v>3.3333333333333335</v>
      </c>
      <c r="X30" s="133">
        <f t="shared" si="0"/>
        <v>2.6666666666666665</v>
      </c>
      <c r="Y30" s="133">
        <f t="shared" si="1"/>
        <v>3.666666666666667</v>
      </c>
    </row>
    <row r="31" spans="1:2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5" x14ac:dyDescent="0.35">
      <c r="A32" s="1"/>
      <c r="B32" s="1"/>
      <c r="C32" s="30" t="s">
        <v>18</v>
      </c>
      <c r="D32" s="37"/>
      <c r="E32" s="37"/>
      <c r="F32" s="37"/>
      <c r="G32" s="3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0" x14ac:dyDescent="0.35">
      <c r="A33" s="1"/>
      <c r="B33" s="1"/>
      <c r="C33" s="32"/>
      <c r="D33" s="76" t="s">
        <v>19</v>
      </c>
      <c r="E33" s="33" t="s">
        <v>20</v>
      </c>
      <c r="F33" s="33" t="s">
        <v>21</v>
      </c>
      <c r="G33" s="33" t="s">
        <v>22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5" x14ac:dyDescent="0.35">
      <c r="A34" s="1"/>
      <c r="B34" s="1"/>
      <c r="C34" s="36" t="s">
        <v>23</v>
      </c>
      <c r="D34" s="45">
        <f>COUNTA($C$6:$C$29)</f>
        <v>3</v>
      </c>
      <c r="E34" s="45">
        <f>COUNTIF(X6:X29,"&gt;=3,8")</f>
        <v>0</v>
      </c>
      <c r="F34" s="45">
        <f>COUNTIFS(X6:X29,"&lt;3,7",X6:X29,"&gt;=2,3")</f>
        <v>2</v>
      </c>
      <c r="G34" s="45">
        <f>COUNTIFS(X6:X29,"&lt;2,2",X6:X29,"&gt;0")</f>
        <v>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5" x14ac:dyDescent="0.35">
      <c r="A35" s="1"/>
      <c r="B35" s="1"/>
      <c r="C35" s="36" t="s">
        <v>24</v>
      </c>
      <c r="D35" s="45">
        <v>100</v>
      </c>
      <c r="E35" s="111">
        <f>E34*D35/D34</f>
        <v>0</v>
      </c>
      <c r="F35" s="111">
        <f>F34*D35/D34</f>
        <v>66.666666666666671</v>
      </c>
      <c r="G35" s="111">
        <f>G34*D35/D34</f>
        <v>33.333333333333336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5" x14ac:dyDescent="0.35">
      <c r="A36" s="1"/>
      <c r="B36" s="1"/>
      <c r="C36" s="37"/>
      <c r="D36" s="37"/>
      <c r="E36" s="37"/>
      <c r="F36" s="37"/>
      <c r="G36" s="3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5" x14ac:dyDescent="0.35">
      <c r="A37" s="1"/>
      <c r="B37" s="1"/>
      <c r="C37" s="30" t="s">
        <v>25</v>
      </c>
      <c r="D37" s="37"/>
      <c r="E37" s="37"/>
      <c r="F37" s="37"/>
      <c r="G37" s="3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30" x14ac:dyDescent="0.35">
      <c r="A38" s="1"/>
      <c r="B38" s="1"/>
      <c r="C38" s="32"/>
      <c r="D38" s="78" t="s">
        <v>19</v>
      </c>
      <c r="E38" s="33" t="s">
        <v>20</v>
      </c>
      <c r="F38" s="33" t="s">
        <v>21</v>
      </c>
      <c r="G38" s="33" t="s">
        <v>22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5" x14ac:dyDescent="0.35">
      <c r="A39" s="1"/>
      <c r="B39" s="1"/>
      <c r="C39" s="226" t="s">
        <v>23</v>
      </c>
      <c r="D39" s="45">
        <f>COUNTA($C$5:$C$28)</f>
        <v>3</v>
      </c>
      <c r="E39" s="45">
        <f>COUNTIF(Y6:Y29,"&gt;=3,8")</f>
        <v>2</v>
      </c>
      <c r="F39" s="45">
        <f>COUNTIFS(Y6:Y29,"&lt;3,7",Y6:Y29,"&gt;=2,3")</f>
        <v>1</v>
      </c>
      <c r="G39" s="45">
        <f>COUNTIFS(Y6:Y29,"&lt;2,2",Y6:Y29,"&gt;0")</f>
        <v>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5" x14ac:dyDescent="0.35">
      <c r="A40" s="1"/>
      <c r="B40" s="1"/>
      <c r="C40" s="226" t="s">
        <v>24</v>
      </c>
      <c r="D40" s="45">
        <v>100</v>
      </c>
      <c r="E40" s="111">
        <f>E39*D40/D39</f>
        <v>66.666666666666671</v>
      </c>
      <c r="F40" s="111">
        <f>F39*D40/D39</f>
        <v>33.333333333333336</v>
      </c>
      <c r="G40" s="111">
        <f>G39*D40/D39</f>
        <v>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</sheetData>
  <sheetProtection algorithmName="SHA-512" hashValue="sqp/KUOfLuRmE0k49qEuJHr2qOj9nsyduOyMb3JF22r/5lcpARupGWuWS5ywExUjZcj5BYk1POq96M7qujHxoA==" saltValue="2B8ODWQOEe04KddGTEZV/w==" spinCount="100000" sheet="1" formatCells="0" formatColumns="0" formatRows="0" insertColumns="0" insertRows="0" insertHyperlinks="0" deleteColumns="0" deleteRows="0" sort="0" autoFilter="0" pivotTables="0"/>
  <mergeCells count="19">
    <mergeCell ref="B3:B5"/>
    <mergeCell ref="C3:C5"/>
    <mergeCell ref="D3:I3"/>
    <mergeCell ref="J3:M3"/>
    <mergeCell ref="D4:E4"/>
    <mergeCell ref="F4:G4"/>
    <mergeCell ref="H4:I4"/>
    <mergeCell ref="J4:K4"/>
    <mergeCell ref="L4:M4"/>
    <mergeCell ref="V1:W1"/>
    <mergeCell ref="N3:O3"/>
    <mergeCell ref="P3:S3"/>
    <mergeCell ref="T3:W3"/>
    <mergeCell ref="X3:Y4"/>
    <mergeCell ref="N4:O4"/>
    <mergeCell ref="P4:Q4"/>
    <mergeCell ref="R4:S4"/>
    <mergeCell ref="T4:U4"/>
    <mergeCell ref="V4:W4"/>
  </mergeCells>
  <hyperlinks>
    <hyperlink ref="V1" location="ОГЛАВЛЕНИЕ!A1" display="ОГЛАВЛЕНИЕ" xr:uid="{103815F1-B89E-4DA8-93B3-D417D16AB8FA}"/>
  </hyperlinks>
  <pageMargins left="0.7" right="0.7" top="0.75" bottom="0.75" header="0.3" footer="0.3"/>
  <pageSetup paperSize="9" scale="48" fitToHeight="0" orientation="landscape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9DA81-5155-469B-B556-37B855770117}">
  <sheetPr codeName="Лист21">
    <tabColor rgb="FFFFFF00"/>
    <pageSetUpPr fitToPage="1"/>
  </sheetPr>
  <dimension ref="A1:N40"/>
  <sheetViews>
    <sheetView view="pageLayout" zoomScale="85" zoomScaleNormal="100" zoomScalePageLayoutView="85" workbookViewId="0">
      <selection activeCell="M2" sqref="M2:N2"/>
    </sheetView>
  </sheetViews>
  <sheetFormatPr defaultColWidth="9.1796875" defaultRowHeight="14.5" x14ac:dyDescent="0.35"/>
  <cols>
    <col min="1" max="1" width="9.1796875" style="1"/>
    <col min="2" max="2" width="27" style="1" customWidth="1"/>
    <col min="3" max="16384" width="9.1796875" style="1"/>
  </cols>
  <sheetData>
    <row r="1" spans="1:14" ht="17.5" x14ac:dyDescent="0.35">
      <c r="A1" s="60" t="s">
        <v>46</v>
      </c>
    </row>
    <row r="2" spans="1:14" ht="15" thickBot="1" x14ac:dyDescent="0.4">
      <c r="M2" s="441" t="s">
        <v>125</v>
      </c>
      <c r="N2" s="441"/>
    </row>
    <row r="3" spans="1:14" ht="16" thickBot="1" x14ac:dyDescent="0.4">
      <c r="A3" s="340" t="s">
        <v>9</v>
      </c>
      <c r="B3" s="340" t="s">
        <v>10</v>
      </c>
      <c r="C3" s="444" t="s">
        <v>47</v>
      </c>
      <c r="D3" s="444"/>
      <c r="E3" s="444"/>
      <c r="F3" s="445"/>
      <c r="G3" s="446" t="s">
        <v>11</v>
      </c>
      <c r="H3" s="447"/>
      <c r="I3" s="431" t="s">
        <v>48</v>
      </c>
      <c r="J3" s="431"/>
      <c r="K3" s="431"/>
      <c r="L3" s="430"/>
      <c r="M3" s="443" t="s">
        <v>11</v>
      </c>
      <c r="N3" s="443"/>
    </row>
    <row r="4" spans="1:14" ht="96.75" customHeight="1" thickBot="1" x14ac:dyDescent="0.4">
      <c r="A4" s="341"/>
      <c r="B4" s="341"/>
      <c r="C4" s="302" t="s">
        <v>258</v>
      </c>
      <c r="D4" s="346"/>
      <c r="E4" s="302" t="s">
        <v>259</v>
      </c>
      <c r="F4" s="346"/>
      <c r="G4" s="448"/>
      <c r="H4" s="449"/>
      <c r="I4" s="302" t="s">
        <v>260</v>
      </c>
      <c r="J4" s="346"/>
      <c r="K4" s="385" t="s">
        <v>49</v>
      </c>
      <c r="L4" s="346"/>
      <c r="M4" s="443"/>
      <c r="N4" s="443"/>
    </row>
    <row r="5" spans="1:14" ht="16" thickBot="1" x14ac:dyDescent="0.4">
      <c r="A5" s="342"/>
      <c r="B5" s="342"/>
      <c r="C5" s="25" t="s">
        <v>12</v>
      </c>
      <c r="D5" s="25" t="s">
        <v>13</v>
      </c>
      <c r="E5" s="25" t="s">
        <v>12</v>
      </c>
      <c r="F5" s="25" t="s">
        <v>13</v>
      </c>
      <c r="G5" s="41" t="s">
        <v>12</v>
      </c>
      <c r="H5" s="41" t="s">
        <v>13</v>
      </c>
      <c r="I5" s="25" t="s">
        <v>12</v>
      </c>
      <c r="J5" s="25" t="s">
        <v>13</v>
      </c>
      <c r="K5" s="25" t="s">
        <v>12</v>
      </c>
      <c r="L5" s="25" t="s">
        <v>13</v>
      </c>
      <c r="M5" s="41" t="s">
        <v>12</v>
      </c>
      <c r="N5" s="41" t="s">
        <v>13</v>
      </c>
    </row>
    <row r="6" spans="1:14" ht="16" thickBot="1" x14ac:dyDescent="0.4">
      <c r="A6" s="27">
        <v>1</v>
      </c>
      <c r="B6" s="28" t="s">
        <v>14</v>
      </c>
      <c r="C6" s="114"/>
      <c r="D6" s="114"/>
      <c r="E6" s="114"/>
      <c r="F6" s="114"/>
      <c r="G6" s="125">
        <f>(C6+E6)/2</f>
        <v>0</v>
      </c>
      <c r="H6" s="125">
        <f>(D6+F6)/2</f>
        <v>0</v>
      </c>
      <c r="I6" s="115"/>
      <c r="J6" s="115"/>
      <c r="K6" s="115"/>
      <c r="L6" s="115"/>
      <c r="M6" s="113">
        <f t="shared" ref="M6:N29" si="0">(I6+K6)/2</f>
        <v>0</v>
      </c>
      <c r="N6" s="113">
        <f t="shared" si="0"/>
        <v>0</v>
      </c>
    </row>
    <row r="7" spans="1:14" ht="16" thickBot="1" x14ac:dyDescent="0.4">
      <c r="A7" s="27">
        <v>2</v>
      </c>
      <c r="B7" s="28" t="s">
        <v>15</v>
      </c>
      <c r="C7" s="106"/>
      <c r="D7" s="106"/>
      <c r="E7" s="106"/>
      <c r="F7" s="106"/>
      <c r="G7" s="125">
        <f t="shared" ref="G7:H29" si="1">(C7+E7)/2</f>
        <v>0</v>
      </c>
      <c r="H7" s="125">
        <f t="shared" si="1"/>
        <v>0</v>
      </c>
      <c r="I7" s="116"/>
      <c r="J7" s="116"/>
      <c r="K7" s="116"/>
      <c r="L7" s="116"/>
      <c r="M7" s="113">
        <f t="shared" si="0"/>
        <v>0</v>
      </c>
      <c r="N7" s="113">
        <f t="shared" si="0"/>
        <v>0</v>
      </c>
    </row>
    <row r="8" spans="1:14" ht="18.75" customHeight="1" thickBot="1" x14ac:dyDescent="0.4">
      <c r="A8" s="27">
        <v>3</v>
      </c>
      <c r="B8" s="28" t="s">
        <v>16</v>
      </c>
      <c r="C8" s="106"/>
      <c r="D8" s="106"/>
      <c r="E8" s="106"/>
      <c r="F8" s="106"/>
      <c r="G8" s="125">
        <f t="shared" si="1"/>
        <v>0</v>
      </c>
      <c r="H8" s="125">
        <f t="shared" si="1"/>
        <v>0</v>
      </c>
      <c r="I8" s="116"/>
      <c r="J8" s="116"/>
      <c r="K8" s="116"/>
      <c r="L8" s="116"/>
      <c r="M8" s="113">
        <f t="shared" si="0"/>
        <v>0</v>
      </c>
      <c r="N8" s="113">
        <f t="shared" si="0"/>
        <v>0</v>
      </c>
    </row>
    <row r="9" spans="1:14" ht="16" thickBot="1" x14ac:dyDescent="0.4">
      <c r="A9" s="27">
        <v>4</v>
      </c>
      <c r="B9" s="28"/>
      <c r="C9" s="106"/>
      <c r="D9" s="106"/>
      <c r="E9" s="106"/>
      <c r="F9" s="106"/>
      <c r="G9" s="125">
        <f t="shared" si="1"/>
        <v>0</v>
      </c>
      <c r="H9" s="125">
        <f t="shared" si="1"/>
        <v>0</v>
      </c>
      <c r="I9" s="116"/>
      <c r="J9" s="116"/>
      <c r="K9" s="116"/>
      <c r="L9" s="116"/>
      <c r="M9" s="113">
        <f t="shared" si="0"/>
        <v>0</v>
      </c>
      <c r="N9" s="113">
        <f t="shared" si="0"/>
        <v>0</v>
      </c>
    </row>
    <row r="10" spans="1:14" ht="16" thickBot="1" x14ac:dyDescent="0.4">
      <c r="A10" s="27">
        <v>5</v>
      </c>
      <c r="B10" s="28"/>
      <c r="C10" s="106"/>
      <c r="D10" s="106"/>
      <c r="E10" s="106"/>
      <c r="F10" s="106"/>
      <c r="G10" s="125">
        <f t="shared" si="1"/>
        <v>0</v>
      </c>
      <c r="H10" s="125">
        <f t="shared" si="1"/>
        <v>0</v>
      </c>
      <c r="I10" s="116"/>
      <c r="J10" s="116"/>
      <c r="K10" s="116"/>
      <c r="L10" s="116"/>
      <c r="M10" s="113">
        <f t="shared" si="0"/>
        <v>0</v>
      </c>
      <c r="N10" s="113">
        <f t="shared" si="0"/>
        <v>0</v>
      </c>
    </row>
    <row r="11" spans="1:14" ht="16" thickBot="1" x14ac:dyDescent="0.4">
      <c r="A11" s="27">
        <v>6</v>
      </c>
      <c r="B11" s="28"/>
      <c r="C11" s="106"/>
      <c r="D11" s="106"/>
      <c r="E11" s="106"/>
      <c r="F11" s="106"/>
      <c r="G11" s="125">
        <f t="shared" si="1"/>
        <v>0</v>
      </c>
      <c r="H11" s="125">
        <f t="shared" si="1"/>
        <v>0</v>
      </c>
      <c r="I11" s="116"/>
      <c r="J11" s="116"/>
      <c r="K11" s="116"/>
      <c r="L11" s="116"/>
      <c r="M11" s="113">
        <f t="shared" si="0"/>
        <v>0</v>
      </c>
      <c r="N11" s="113">
        <f t="shared" si="0"/>
        <v>0</v>
      </c>
    </row>
    <row r="12" spans="1:14" ht="16" thickBot="1" x14ac:dyDescent="0.4">
      <c r="A12" s="27">
        <v>7</v>
      </c>
      <c r="B12" s="28"/>
      <c r="C12" s="106"/>
      <c r="D12" s="106"/>
      <c r="E12" s="106"/>
      <c r="F12" s="106"/>
      <c r="G12" s="125">
        <f t="shared" si="1"/>
        <v>0</v>
      </c>
      <c r="H12" s="125">
        <f t="shared" si="1"/>
        <v>0</v>
      </c>
      <c r="I12" s="116"/>
      <c r="J12" s="116"/>
      <c r="K12" s="116"/>
      <c r="L12" s="116"/>
      <c r="M12" s="113">
        <f t="shared" si="0"/>
        <v>0</v>
      </c>
      <c r="N12" s="113">
        <f t="shared" si="0"/>
        <v>0</v>
      </c>
    </row>
    <row r="13" spans="1:14" ht="16" thickBot="1" x14ac:dyDescent="0.4">
      <c r="A13" s="27">
        <v>8</v>
      </c>
      <c r="B13" s="28"/>
      <c r="C13" s="106"/>
      <c r="D13" s="106"/>
      <c r="E13" s="106"/>
      <c r="F13" s="106"/>
      <c r="G13" s="125">
        <f t="shared" si="1"/>
        <v>0</v>
      </c>
      <c r="H13" s="125">
        <f t="shared" si="1"/>
        <v>0</v>
      </c>
      <c r="I13" s="116"/>
      <c r="J13" s="116"/>
      <c r="K13" s="116"/>
      <c r="L13" s="116"/>
      <c r="M13" s="113">
        <f t="shared" si="0"/>
        <v>0</v>
      </c>
      <c r="N13" s="113">
        <f t="shared" si="0"/>
        <v>0</v>
      </c>
    </row>
    <row r="14" spans="1:14" ht="16" thickBot="1" x14ac:dyDescent="0.4">
      <c r="A14" s="27">
        <v>9</v>
      </c>
      <c r="B14" s="28"/>
      <c r="C14" s="106"/>
      <c r="D14" s="106"/>
      <c r="E14" s="106"/>
      <c r="F14" s="106"/>
      <c r="G14" s="125">
        <f t="shared" si="1"/>
        <v>0</v>
      </c>
      <c r="H14" s="125">
        <f t="shared" si="1"/>
        <v>0</v>
      </c>
      <c r="I14" s="116"/>
      <c r="J14" s="116"/>
      <c r="K14" s="116"/>
      <c r="L14" s="116"/>
      <c r="M14" s="113">
        <f t="shared" si="0"/>
        <v>0</v>
      </c>
      <c r="N14" s="113">
        <f t="shared" si="0"/>
        <v>0</v>
      </c>
    </row>
    <row r="15" spans="1:14" ht="16" thickBot="1" x14ac:dyDescent="0.4">
      <c r="A15" s="27">
        <v>10</v>
      </c>
      <c r="B15" s="28"/>
      <c r="C15" s="106"/>
      <c r="D15" s="106"/>
      <c r="E15" s="106"/>
      <c r="F15" s="106"/>
      <c r="G15" s="125">
        <f t="shared" si="1"/>
        <v>0</v>
      </c>
      <c r="H15" s="125">
        <f t="shared" si="1"/>
        <v>0</v>
      </c>
      <c r="I15" s="116"/>
      <c r="J15" s="116"/>
      <c r="K15" s="116"/>
      <c r="L15" s="116"/>
      <c r="M15" s="113">
        <f t="shared" si="0"/>
        <v>0</v>
      </c>
      <c r="N15" s="113">
        <f t="shared" si="0"/>
        <v>0</v>
      </c>
    </row>
    <row r="16" spans="1:14" ht="16" thickBot="1" x14ac:dyDescent="0.4">
      <c r="A16" s="27">
        <v>11</v>
      </c>
      <c r="B16" s="28"/>
      <c r="C16" s="106"/>
      <c r="D16" s="106"/>
      <c r="E16" s="106"/>
      <c r="F16" s="106"/>
      <c r="G16" s="125">
        <f t="shared" si="1"/>
        <v>0</v>
      </c>
      <c r="H16" s="125">
        <f t="shared" si="1"/>
        <v>0</v>
      </c>
      <c r="I16" s="116"/>
      <c r="J16" s="116"/>
      <c r="K16" s="116"/>
      <c r="L16" s="116"/>
      <c r="M16" s="113">
        <f t="shared" si="0"/>
        <v>0</v>
      </c>
      <c r="N16" s="113">
        <f t="shared" si="0"/>
        <v>0</v>
      </c>
    </row>
    <row r="17" spans="1:14" ht="16" thickBot="1" x14ac:dyDescent="0.4">
      <c r="A17" s="27">
        <v>12</v>
      </c>
      <c r="B17" s="28"/>
      <c r="C17" s="106"/>
      <c r="D17" s="106"/>
      <c r="E17" s="106"/>
      <c r="F17" s="106"/>
      <c r="G17" s="125">
        <f t="shared" si="1"/>
        <v>0</v>
      </c>
      <c r="H17" s="125">
        <f t="shared" si="1"/>
        <v>0</v>
      </c>
      <c r="I17" s="116"/>
      <c r="J17" s="116"/>
      <c r="K17" s="116"/>
      <c r="L17" s="116"/>
      <c r="M17" s="113">
        <f t="shared" si="0"/>
        <v>0</v>
      </c>
      <c r="N17" s="113">
        <f t="shared" si="0"/>
        <v>0</v>
      </c>
    </row>
    <row r="18" spans="1:14" ht="16" thickBot="1" x14ac:dyDescent="0.4">
      <c r="A18" s="27">
        <v>13</v>
      </c>
      <c r="B18" s="28"/>
      <c r="C18" s="106"/>
      <c r="D18" s="106"/>
      <c r="E18" s="106"/>
      <c r="F18" s="106"/>
      <c r="G18" s="125">
        <f t="shared" si="1"/>
        <v>0</v>
      </c>
      <c r="H18" s="125">
        <f t="shared" si="1"/>
        <v>0</v>
      </c>
      <c r="I18" s="116"/>
      <c r="J18" s="116"/>
      <c r="K18" s="116"/>
      <c r="L18" s="116"/>
      <c r="M18" s="113">
        <f t="shared" si="0"/>
        <v>0</v>
      </c>
      <c r="N18" s="113">
        <f t="shared" si="0"/>
        <v>0</v>
      </c>
    </row>
    <row r="19" spans="1:14" ht="16" thickBot="1" x14ac:dyDescent="0.4">
      <c r="A19" s="27">
        <v>14</v>
      </c>
      <c r="B19" s="28"/>
      <c r="C19" s="106"/>
      <c r="D19" s="106"/>
      <c r="E19" s="106"/>
      <c r="F19" s="106"/>
      <c r="G19" s="125">
        <f t="shared" si="1"/>
        <v>0</v>
      </c>
      <c r="H19" s="125">
        <f t="shared" si="1"/>
        <v>0</v>
      </c>
      <c r="I19" s="116"/>
      <c r="J19" s="116"/>
      <c r="K19" s="116"/>
      <c r="L19" s="116"/>
      <c r="M19" s="113">
        <f t="shared" si="0"/>
        <v>0</v>
      </c>
      <c r="N19" s="113">
        <f t="shared" si="0"/>
        <v>0</v>
      </c>
    </row>
    <row r="20" spans="1:14" ht="16" thickBot="1" x14ac:dyDescent="0.4">
      <c r="A20" s="27">
        <v>15</v>
      </c>
      <c r="B20" s="28"/>
      <c r="C20" s="106"/>
      <c r="D20" s="106"/>
      <c r="E20" s="106"/>
      <c r="F20" s="106"/>
      <c r="G20" s="125">
        <f t="shared" si="1"/>
        <v>0</v>
      </c>
      <c r="H20" s="125">
        <f t="shared" si="1"/>
        <v>0</v>
      </c>
      <c r="I20" s="116"/>
      <c r="J20" s="116"/>
      <c r="K20" s="116"/>
      <c r="L20" s="116"/>
      <c r="M20" s="113">
        <f t="shared" si="0"/>
        <v>0</v>
      </c>
      <c r="N20" s="113">
        <f t="shared" si="0"/>
        <v>0</v>
      </c>
    </row>
    <row r="21" spans="1:14" ht="16" thickBot="1" x14ac:dyDescent="0.4">
      <c r="A21" s="27">
        <v>16</v>
      </c>
      <c r="B21" s="28"/>
      <c r="C21" s="106"/>
      <c r="D21" s="106"/>
      <c r="E21" s="106"/>
      <c r="F21" s="106"/>
      <c r="G21" s="125">
        <f t="shared" si="1"/>
        <v>0</v>
      </c>
      <c r="H21" s="125">
        <f t="shared" si="1"/>
        <v>0</v>
      </c>
      <c r="I21" s="116"/>
      <c r="J21" s="116"/>
      <c r="K21" s="116"/>
      <c r="L21" s="116"/>
      <c r="M21" s="113">
        <f t="shared" si="0"/>
        <v>0</v>
      </c>
      <c r="N21" s="113">
        <f t="shared" si="0"/>
        <v>0</v>
      </c>
    </row>
    <row r="22" spans="1:14" ht="16" thickBot="1" x14ac:dyDescent="0.4">
      <c r="A22" s="27">
        <v>17</v>
      </c>
      <c r="B22" s="28"/>
      <c r="C22" s="106"/>
      <c r="D22" s="106"/>
      <c r="E22" s="106"/>
      <c r="F22" s="106"/>
      <c r="G22" s="125">
        <f t="shared" si="1"/>
        <v>0</v>
      </c>
      <c r="H22" s="125">
        <f t="shared" si="1"/>
        <v>0</v>
      </c>
      <c r="I22" s="116"/>
      <c r="J22" s="116"/>
      <c r="K22" s="116"/>
      <c r="L22" s="116"/>
      <c r="M22" s="113">
        <f t="shared" si="0"/>
        <v>0</v>
      </c>
      <c r="N22" s="113">
        <f t="shared" si="0"/>
        <v>0</v>
      </c>
    </row>
    <row r="23" spans="1:14" ht="16" thickBot="1" x14ac:dyDescent="0.4">
      <c r="A23" s="27">
        <v>18</v>
      </c>
      <c r="B23" s="28"/>
      <c r="C23" s="106"/>
      <c r="D23" s="106"/>
      <c r="E23" s="106"/>
      <c r="F23" s="106"/>
      <c r="G23" s="125">
        <f t="shared" si="1"/>
        <v>0</v>
      </c>
      <c r="H23" s="125">
        <f t="shared" si="1"/>
        <v>0</v>
      </c>
      <c r="I23" s="116"/>
      <c r="J23" s="116"/>
      <c r="K23" s="116"/>
      <c r="L23" s="116"/>
      <c r="M23" s="113">
        <f t="shared" si="0"/>
        <v>0</v>
      </c>
      <c r="N23" s="113">
        <f t="shared" si="0"/>
        <v>0</v>
      </c>
    </row>
    <row r="24" spans="1:14" ht="16" thickBot="1" x14ac:dyDescent="0.4">
      <c r="A24" s="27">
        <v>19</v>
      </c>
      <c r="B24" s="28"/>
      <c r="C24" s="106"/>
      <c r="D24" s="106"/>
      <c r="E24" s="106"/>
      <c r="F24" s="106"/>
      <c r="G24" s="125">
        <f t="shared" si="1"/>
        <v>0</v>
      </c>
      <c r="H24" s="125">
        <f t="shared" si="1"/>
        <v>0</v>
      </c>
      <c r="I24" s="116"/>
      <c r="J24" s="116"/>
      <c r="K24" s="116"/>
      <c r="L24" s="116"/>
      <c r="M24" s="113">
        <f t="shared" si="0"/>
        <v>0</v>
      </c>
      <c r="N24" s="113">
        <f t="shared" si="0"/>
        <v>0</v>
      </c>
    </row>
    <row r="25" spans="1:14" ht="16" thickBot="1" x14ac:dyDescent="0.4">
      <c r="A25" s="27">
        <v>20</v>
      </c>
      <c r="B25" s="28"/>
      <c r="C25" s="106"/>
      <c r="D25" s="106"/>
      <c r="E25" s="106"/>
      <c r="F25" s="106"/>
      <c r="G25" s="125">
        <f t="shared" si="1"/>
        <v>0</v>
      </c>
      <c r="H25" s="125">
        <f t="shared" si="1"/>
        <v>0</v>
      </c>
      <c r="I25" s="116"/>
      <c r="J25" s="116"/>
      <c r="K25" s="116"/>
      <c r="L25" s="116"/>
      <c r="M25" s="113">
        <f t="shared" si="0"/>
        <v>0</v>
      </c>
      <c r="N25" s="113">
        <f t="shared" si="0"/>
        <v>0</v>
      </c>
    </row>
    <row r="26" spans="1:14" ht="16" thickBot="1" x14ac:dyDescent="0.4">
      <c r="A26" s="27">
        <v>21</v>
      </c>
      <c r="B26" s="28"/>
      <c r="C26" s="106"/>
      <c r="D26" s="106"/>
      <c r="E26" s="106"/>
      <c r="F26" s="106"/>
      <c r="G26" s="125">
        <f t="shared" si="1"/>
        <v>0</v>
      </c>
      <c r="H26" s="125">
        <f t="shared" si="1"/>
        <v>0</v>
      </c>
      <c r="I26" s="116"/>
      <c r="J26" s="116"/>
      <c r="K26" s="116"/>
      <c r="L26" s="116"/>
      <c r="M26" s="113">
        <f t="shared" si="0"/>
        <v>0</v>
      </c>
      <c r="N26" s="113">
        <f t="shared" si="0"/>
        <v>0</v>
      </c>
    </row>
    <row r="27" spans="1:14" ht="16" thickBot="1" x14ac:dyDescent="0.4">
      <c r="A27" s="27">
        <v>22</v>
      </c>
      <c r="B27" s="28"/>
      <c r="C27" s="106"/>
      <c r="D27" s="106"/>
      <c r="E27" s="106"/>
      <c r="F27" s="106"/>
      <c r="G27" s="125">
        <f t="shared" si="1"/>
        <v>0</v>
      </c>
      <c r="H27" s="125">
        <f t="shared" si="1"/>
        <v>0</v>
      </c>
      <c r="I27" s="116"/>
      <c r="J27" s="116"/>
      <c r="K27" s="116"/>
      <c r="L27" s="116"/>
      <c r="M27" s="113">
        <f t="shared" si="0"/>
        <v>0</v>
      </c>
      <c r="N27" s="113">
        <f t="shared" si="0"/>
        <v>0</v>
      </c>
    </row>
    <row r="28" spans="1:14" ht="16" thickBot="1" x14ac:dyDescent="0.4">
      <c r="A28" s="27">
        <v>23</v>
      </c>
      <c r="B28" s="28"/>
      <c r="C28" s="106"/>
      <c r="D28" s="106"/>
      <c r="E28" s="106"/>
      <c r="F28" s="106"/>
      <c r="G28" s="125">
        <f t="shared" si="1"/>
        <v>0</v>
      </c>
      <c r="H28" s="125">
        <f t="shared" si="1"/>
        <v>0</v>
      </c>
      <c r="I28" s="116"/>
      <c r="J28" s="116"/>
      <c r="K28" s="116"/>
      <c r="L28" s="116"/>
      <c r="M28" s="113">
        <f t="shared" si="0"/>
        <v>0</v>
      </c>
      <c r="N28" s="113">
        <f t="shared" si="0"/>
        <v>0</v>
      </c>
    </row>
    <row r="29" spans="1:14" ht="16" thickBot="1" x14ac:dyDescent="0.4">
      <c r="A29" s="27">
        <v>24</v>
      </c>
      <c r="B29" s="28"/>
      <c r="C29" s="106"/>
      <c r="D29" s="106"/>
      <c r="E29" s="106"/>
      <c r="F29" s="106"/>
      <c r="G29" s="125">
        <f t="shared" si="1"/>
        <v>0</v>
      </c>
      <c r="H29" s="125">
        <f t="shared" si="1"/>
        <v>0</v>
      </c>
      <c r="I29" s="116"/>
      <c r="J29" s="116"/>
      <c r="K29" s="116"/>
      <c r="L29" s="116"/>
      <c r="M29" s="113">
        <f t="shared" si="0"/>
        <v>0</v>
      </c>
      <c r="N29" s="113">
        <f t="shared" si="0"/>
        <v>0</v>
      </c>
    </row>
    <row r="30" spans="1:14" ht="16" thickBot="1" x14ac:dyDescent="0.4">
      <c r="A30" s="27"/>
      <c r="B30" s="43" t="s">
        <v>17</v>
      </c>
      <c r="C30" s="44">
        <f>(C6+C7+C8+C9+C10+C11+C12+C13+C14+C15+C16+C17+C18+C19+C20+C21+C22+C23+C24+C25+C26+C27+C28+C29)/COUNTA($B$6:$B$29)</f>
        <v>0</v>
      </c>
      <c r="D30" s="44">
        <f t="shared" ref="D30:L30" si="2">(D6+D7+D8+D9+D10+D11+D12+D13+D14+D15+D16+D17+D18+D19+D20+D21+D22+D23+D24+D25+D26+D27+D28+D29)/COUNTA($B$6:$B$29)</f>
        <v>0</v>
      </c>
      <c r="E30" s="44">
        <f t="shared" si="2"/>
        <v>0</v>
      </c>
      <c r="F30" s="44">
        <f t="shared" si="2"/>
        <v>0</v>
      </c>
      <c r="G30" s="124">
        <f t="shared" ref="G30" si="3">(C30+E30)/2</f>
        <v>0</v>
      </c>
      <c r="H30" s="124">
        <f t="shared" ref="H30" si="4">(D30+F30)/2</f>
        <v>0</v>
      </c>
      <c r="I30" s="44">
        <f t="shared" si="2"/>
        <v>0</v>
      </c>
      <c r="J30" s="44">
        <f t="shared" si="2"/>
        <v>0</v>
      </c>
      <c r="K30" s="44">
        <f t="shared" si="2"/>
        <v>0</v>
      </c>
      <c r="L30" s="44">
        <f t="shared" si="2"/>
        <v>0</v>
      </c>
      <c r="M30" s="112">
        <f t="shared" ref="M30" si="5">(I30+K30)/2</f>
        <v>0</v>
      </c>
      <c r="N30" s="112">
        <f t="shared" ref="N30" si="6">(J30+L30)/2</f>
        <v>0</v>
      </c>
    </row>
    <row r="32" spans="1:14" ht="15.5" x14ac:dyDescent="0.35">
      <c r="B32" s="56" t="s">
        <v>50</v>
      </c>
      <c r="H32" s="56" t="s">
        <v>51</v>
      </c>
    </row>
    <row r="33" spans="2:14" ht="15.5" x14ac:dyDescent="0.35">
      <c r="B33" s="121" t="s">
        <v>18</v>
      </c>
      <c r="C33" s="118"/>
      <c r="D33" s="118"/>
      <c r="E33" s="118"/>
      <c r="F33" s="118"/>
      <c r="G33" s="118"/>
      <c r="H33" s="442" t="s">
        <v>18</v>
      </c>
      <c r="I33" s="442"/>
      <c r="J33" s="442"/>
      <c r="K33" s="118"/>
      <c r="L33" s="118"/>
      <c r="M33" s="118"/>
      <c r="N33" s="118"/>
    </row>
    <row r="34" spans="2:14" ht="30" x14ac:dyDescent="0.35">
      <c r="B34" s="122"/>
      <c r="C34" s="119" t="s">
        <v>19</v>
      </c>
      <c r="D34" s="119" t="s">
        <v>20</v>
      </c>
      <c r="E34" s="119" t="s">
        <v>21</v>
      </c>
      <c r="F34" s="119" t="s">
        <v>22</v>
      </c>
      <c r="G34" s="118"/>
      <c r="H34" s="439"/>
      <c r="I34" s="439"/>
      <c r="J34" s="440"/>
      <c r="K34" s="119" t="s">
        <v>19</v>
      </c>
      <c r="L34" s="119" t="s">
        <v>20</v>
      </c>
      <c r="M34" s="119" t="s">
        <v>21</v>
      </c>
      <c r="N34" s="119" t="s">
        <v>22</v>
      </c>
    </row>
    <row r="35" spans="2:14" ht="15.5" x14ac:dyDescent="0.35">
      <c r="B35" s="122" t="s">
        <v>23</v>
      </c>
      <c r="C35" s="96">
        <f>COUNTA($B$6:$B$29)</f>
        <v>3</v>
      </c>
      <c r="D35" s="96">
        <f>COUNTIF(G6:G29,"&gt;=3,8")</f>
        <v>0</v>
      </c>
      <c r="E35" s="96">
        <f>COUNTIFS(G6:G29,"&lt;3,7",G6:G29,"&gt;=2,3")</f>
        <v>0</v>
      </c>
      <c r="F35" s="96">
        <f>COUNTIFS(G6:G29,"&lt;2,2",G6:G29,"&gt;0")</f>
        <v>0</v>
      </c>
      <c r="G35" s="118"/>
      <c r="H35" s="439" t="s">
        <v>23</v>
      </c>
      <c r="I35" s="439"/>
      <c r="J35" s="440"/>
      <c r="K35" s="96">
        <f>COUNTA(B6:B29)</f>
        <v>3</v>
      </c>
      <c r="L35" s="96">
        <f>COUNTIF(M9:M29,"&gt;=3,8")</f>
        <v>0</v>
      </c>
      <c r="M35" s="96">
        <f>COUNTIFS(M9:M29,"&lt;3,7",M9:M29,"&gt;=2,3")</f>
        <v>0</v>
      </c>
      <c r="N35" s="96">
        <f>COUNTIFS(M9:M29,"&lt;2,2",M9:M29,"&gt;0")</f>
        <v>0</v>
      </c>
    </row>
    <row r="36" spans="2:14" ht="15.5" x14ac:dyDescent="0.35">
      <c r="B36" s="122" t="s">
        <v>24</v>
      </c>
      <c r="C36" s="96">
        <v>100</v>
      </c>
      <c r="D36" s="123">
        <f>D35*C36/C35</f>
        <v>0</v>
      </c>
      <c r="E36" s="123">
        <f>E35*C36/C35</f>
        <v>0</v>
      </c>
      <c r="F36" s="123">
        <f>F35*C36/C35</f>
        <v>0</v>
      </c>
      <c r="G36" s="118"/>
      <c r="H36" s="439" t="s">
        <v>24</v>
      </c>
      <c r="I36" s="439"/>
      <c r="J36" s="440"/>
      <c r="K36" s="96">
        <v>100</v>
      </c>
      <c r="L36" s="123">
        <f>L35*K36/K35</f>
        <v>0</v>
      </c>
      <c r="M36" s="123">
        <f>M35*K36/K35</f>
        <v>0</v>
      </c>
      <c r="N36" s="123">
        <f>N35*K36/K35</f>
        <v>0</v>
      </c>
    </row>
    <row r="37" spans="2:14" ht="15.5" x14ac:dyDescent="0.35">
      <c r="B37" s="121" t="s">
        <v>25</v>
      </c>
      <c r="C37" s="118"/>
      <c r="D37" s="118"/>
      <c r="E37" s="118"/>
      <c r="F37" s="118"/>
      <c r="G37" s="118"/>
      <c r="H37" s="442" t="s">
        <v>25</v>
      </c>
      <c r="I37" s="442"/>
      <c r="J37" s="442"/>
      <c r="K37" s="118"/>
      <c r="L37" s="118"/>
      <c r="M37" s="118"/>
      <c r="N37" s="118"/>
    </row>
    <row r="38" spans="2:14" ht="30" x14ac:dyDescent="0.35">
      <c r="B38" s="122"/>
      <c r="C38" s="120" t="s">
        <v>19</v>
      </c>
      <c r="D38" s="119" t="s">
        <v>20</v>
      </c>
      <c r="E38" s="119" t="s">
        <v>21</v>
      </c>
      <c r="F38" s="119" t="s">
        <v>22</v>
      </c>
      <c r="G38" s="118"/>
      <c r="H38" s="439"/>
      <c r="I38" s="439"/>
      <c r="J38" s="440"/>
      <c r="K38" s="120" t="s">
        <v>19</v>
      </c>
      <c r="L38" s="119" t="s">
        <v>20</v>
      </c>
      <c r="M38" s="119" t="s">
        <v>21</v>
      </c>
      <c r="N38" s="119" t="s">
        <v>22</v>
      </c>
    </row>
    <row r="39" spans="2:14" ht="15.5" x14ac:dyDescent="0.35">
      <c r="B39" s="122" t="s">
        <v>23</v>
      </c>
      <c r="C39" s="96">
        <f>COUNTA(B5:B28)</f>
        <v>3</v>
      </c>
      <c r="D39" s="96">
        <f>COUNTIF(H6:H29,"&gt;=3,8")</f>
        <v>0</v>
      </c>
      <c r="E39" s="96">
        <f>COUNTIFS(H6:H29,"&lt;3,7",H6:H29,"&gt;=2,3")</f>
        <v>0</v>
      </c>
      <c r="F39" s="96">
        <f>COUNTIFS(H6:H29,"&lt;2,2",H6:H29,"&gt;0")</f>
        <v>0</v>
      </c>
      <c r="G39" s="118"/>
      <c r="H39" s="439" t="s">
        <v>23</v>
      </c>
      <c r="I39" s="439"/>
      <c r="J39" s="440"/>
      <c r="K39" s="96">
        <f>COUNTA(B6:B29)</f>
        <v>3</v>
      </c>
      <c r="L39" s="96">
        <f>COUNTIF(N9:N29,"&gt;=3,8")</f>
        <v>0</v>
      </c>
      <c r="M39" s="96">
        <f>COUNTIFS(N9:N29,"&lt;3,7",N9:N29,"&gt;=2,3")</f>
        <v>0</v>
      </c>
      <c r="N39" s="96">
        <f>COUNTIFS(N9:N29,"&lt;2,2",N9:N29,"&gt;0")</f>
        <v>0</v>
      </c>
    </row>
    <row r="40" spans="2:14" ht="15.5" x14ac:dyDescent="0.35">
      <c r="B40" s="122" t="s">
        <v>24</v>
      </c>
      <c r="C40" s="96">
        <v>100</v>
      </c>
      <c r="D40" s="123">
        <f>D39*C40/C39</f>
        <v>0</v>
      </c>
      <c r="E40" s="123">
        <f>E39*C40/C39</f>
        <v>0</v>
      </c>
      <c r="F40" s="123">
        <f>F39*C40/C39</f>
        <v>0</v>
      </c>
      <c r="G40" s="118"/>
      <c r="H40" s="439" t="s">
        <v>24</v>
      </c>
      <c r="I40" s="439"/>
      <c r="J40" s="440"/>
      <c r="K40" s="96">
        <v>100</v>
      </c>
      <c r="L40" s="123">
        <f>L39*K40/K39</f>
        <v>0</v>
      </c>
      <c r="M40" s="123">
        <f>M39*K40/K39</f>
        <v>0</v>
      </c>
      <c r="N40" s="123">
        <f>N39*K40/K39</f>
        <v>0</v>
      </c>
    </row>
  </sheetData>
  <sheetProtection algorithmName="SHA-512" hashValue="8zd7NXXpcjLHNZUgkG4GNChAo/px8HCeSzNdb5Z3irG/+P38HfgJHEu4Ekw9T3VW5atIISfDXdRguRMe0q1luQ==" saltValue="dX9Igmo+fyhPn3rLaY7BCw==" spinCount="100000" sheet="1" formatCells="0" formatColumns="0" formatRows="0" insertColumns="0" insertRows="0" insertHyperlinks="0" deleteColumns="0" deleteRows="0" sort="0" autoFilter="0" pivotTables="0"/>
  <mergeCells count="19">
    <mergeCell ref="A3:A5"/>
    <mergeCell ref="B3:B5"/>
    <mergeCell ref="C3:F3"/>
    <mergeCell ref="G3:H4"/>
    <mergeCell ref="I3:L3"/>
    <mergeCell ref="C4:D4"/>
    <mergeCell ref="E4:F4"/>
    <mergeCell ref="I4:J4"/>
    <mergeCell ref="K4:L4"/>
    <mergeCell ref="H39:J39"/>
    <mergeCell ref="H40:J40"/>
    <mergeCell ref="M2:N2"/>
    <mergeCell ref="H33:J33"/>
    <mergeCell ref="H34:J34"/>
    <mergeCell ref="H35:J35"/>
    <mergeCell ref="H36:J36"/>
    <mergeCell ref="H37:J37"/>
    <mergeCell ref="H38:J38"/>
    <mergeCell ref="M3:N4"/>
  </mergeCells>
  <hyperlinks>
    <hyperlink ref="M2" location="ОГЛАВЛЕНИЕ!A1" display="ОГЛАВЛЕНИЕ" xr:uid="{07920D0C-CC8F-44B6-9D87-0F7B43B22329}"/>
  </hyperlinks>
  <pageMargins left="0.7" right="0.7" top="0.75" bottom="0.75" header="0.3" footer="0.3"/>
  <pageSetup paperSize="9" scale="56" fitToHeight="0" orientation="portrait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7042-CFDA-4415-854D-BB334E68ED42}">
  <sheetPr codeName="Лист22">
    <tabColor rgb="FFFFFF00"/>
    <pageSetUpPr fitToPage="1"/>
  </sheetPr>
  <dimension ref="A1:H44"/>
  <sheetViews>
    <sheetView view="pageLayout" zoomScaleNormal="100" workbookViewId="0">
      <selection activeCell="A4" sqref="A4"/>
    </sheetView>
  </sheetViews>
  <sheetFormatPr defaultRowHeight="14.5" x14ac:dyDescent="0.35"/>
  <cols>
    <col min="1" max="1" width="9.453125" customWidth="1"/>
    <col min="2" max="2" width="12.1796875" customWidth="1"/>
    <col min="3" max="3" width="16.54296875" customWidth="1"/>
    <col min="4" max="4" width="16.453125" customWidth="1"/>
    <col min="5" max="5" width="13.81640625" customWidth="1"/>
    <col min="6" max="6" width="17.54296875" customWidth="1"/>
    <col min="7" max="7" width="15.453125" customWidth="1"/>
    <col min="8" max="8" width="13.26953125" customWidth="1"/>
  </cols>
  <sheetData>
    <row r="1" spans="1:8" ht="17.5" x14ac:dyDescent="0.35">
      <c r="A1" s="374" t="s">
        <v>52</v>
      </c>
      <c r="B1" s="374"/>
      <c r="C1" s="374"/>
      <c r="D1" s="374"/>
      <c r="E1" s="374"/>
      <c r="F1" s="374"/>
      <c r="G1" s="374"/>
      <c r="H1" s="374"/>
    </row>
    <row r="2" spans="1:8" ht="17.5" x14ac:dyDescent="0.35">
      <c r="A2" s="374" t="s">
        <v>53</v>
      </c>
      <c r="B2" s="374"/>
      <c r="C2" s="374"/>
      <c r="D2" s="374"/>
      <c r="E2" s="374"/>
      <c r="F2" s="374"/>
      <c r="G2" s="374"/>
      <c r="H2" s="374"/>
    </row>
    <row r="3" spans="1:8" ht="17.5" x14ac:dyDescent="0.35">
      <c r="A3" s="48"/>
      <c r="B3" s="48"/>
      <c r="C3" s="48"/>
      <c r="D3" s="48"/>
      <c r="E3" s="48"/>
      <c r="F3" s="48"/>
      <c r="G3" s="48"/>
      <c r="H3" s="48"/>
    </row>
    <row r="4" spans="1:8" ht="42" x14ac:dyDescent="0.35">
      <c r="A4" s="131" t="s">
        <v>125</v>
      </c>
      <c r="B4" s="63" t="s">
        <v>54</v>
      </c>
      <c r="C4" s="63" t="s">
        <v>55</v>
      </c>
      <c r="D4" s="63" t="s">
        <v>39</v>
      </c>
      <c r="E4" s="63" t="s">
        <v>56</v>
      </c>
      <c r="F4" s="63" t="s">
        <v>47</v>
      </c>
      <c r="G4" s="63" t="s">
        <v>147</v>
      </c>
      <c r="H4" s="126" t="s">
        <v>57</v>
      </c>
    </row>
    <row r="5" spans="1:8" x14ac:dyDescent="0.35">
      <c r="A5" s="108"/>
      <c r="B5" s="127">
        <v>1</v>
      </c>
      <c r="C5" s="127">
        <v>2</v>
      </c>
      <c r="D5" s="127">
        <v>3</v>
      </c>
      <c r="E5" s="127">
        <v>4</v>
      </c>
      <c r="F5" s="127">
        <v>5</v>
      </c>
      <c r="G5" s="127">
        <v>6</v>
      </c>
      <c r="H5" s="128" t="s">
        <v>132</v>
      </c>
    </row>
    <row r="6" spans="1:8" x14ac:dyDescent="0.35">
      <c r="A6" s="129" t="s">
        <v>27</v>
      </c>
      <c r="B6" s="132">
        <f>'ХЭ-1'!$K$32</f>
        <v>0.91666666666666663</v>
      </c>
      <c r="C6" s="132">
        <f>'ХЭ-1'!$AC$32</f>
        <v>0.99999999999999989</v>
      </c>
      <c r="D6" s="132">
        <f>'ХЭ-2'!N30</f>
        <v>0</v>
      </c>
      <c r="E6" s="132">
        <f>'ХЭ-3'!X30</f>
        <v>2.6666666666666665</v>
      </c>
      <c r="F6" s="132">
        <f>'ХЭ-4'!G30</f>
        <v>0</v>
      </c>
      <c r="G6" s="132">
        <f>'ХЭ-4'!M30</f>
        <v>0</v>
      </c>
      <c r="H6" s="130">
        <f>(B6+C6+D6+E6+F6+G6)/6</f>
        <v>0.76388888888888884</v>
      </c>
    </row>
    <row r="7" spans="1:8" x14ac:dyDescent="0.35">
      <c r="A7" s="129" t="s">
        <v>28</v>
      </c>
      <c r="B7" s="132">
        <f>'ХЭ-1'!$L$32</f>
        <v>1.25</v>
      </c>
      <c r="C7" s="132">
        <f>'ХЭ-1'!$AD$32</f>
        <v>1.3333333333333333</v>
      </c>
      <c r="D7" s="132">
        <f>'ХЭ-2'!O30</f>
        <v>0</v>
      </c>
      <c r="E7" s="132">
        <f>'ХЭ-3'!Y30</f>
        <v>3.666666666666667</v>
      </c>
      <c r="F7" s="132">
        <f>'ХЭ-4'!H30</f>
        <v>0</v>
      </c>
      <c r="G7" s="132">
        <f>'ХЭ-4'!N30</f>
        <v>0</v>
      </c>
      <c r="H7" s="130">
        <f>(B7+C7+D7+E7+F7+G7)/6</f>
        <v>1.0416666666666667</v>
      </c>
    </row>
    <row r="8" spans="1:8" x14ac:dyDescent="0.35">
      <c r="A8" s="1"/>
      <c r="B8" s="1"/>
      <c r="C8" s="1"/>
      <c r="D8" s="1"/>
      <c r="E8" s="1"/>
      <c r="F8" s="1"/>
      <c r="G8" s="1"/>
      <c r="H8" s="1"/>
    </row>
    <row r="9" spans="1:8" x14ac:dyDescent="0.35">
      <c r="A9" s="1"/>
      <c r="B9" s="1"/>
      <c r="C9" s="1"/>
      <c r="D9" s="1"/>
      <c r="E9" s="1"/>
      <c r="F9" s="1"/>
      <c r="G9" s="1"/>
      <c r="H9" s="1"/>
    </row>
    <row r="10" spans="1:8" x14ac:dyDescent="0.35">
      <c r="A10" s="1"/>
      <c r="B10" s="1"/>
      <c r="C10" s="1"/>
      <c r="D10" s="1"/>
      <c r="E10" s="1"/>
      <c r="F10" s="1"/>
      <c r="G10" s="1"/>
      <c r="H10" s="1"/>
    </row>
    <row r="11" spans="1:8" x14ac:dyDescent="0.35">
      <c r="A11" s="1"/>
      <c r="B11" s="1"/>
      <c r="C11" s="1"/>
      <c r="D11" s="1"/>
      <c r="E11" s="1"/>
      <c r="F11" s="1"/>
      <c r="G11" s="1"/>
      <c r="H11" s="1"/>
    </row>
    <row r="12" spans="1:8" x14ac:dyDescent="0.35">
      <c r="A12" s="1"/>
      <c r="B12" s="1"/>
      <c r="C12" s="1"/>
      <c r="D12" s="1"/>
      <c r="E12" s="1"/>
      <c r="F12" s="1"/>
      <c r="G12" s="1"/>
      <c r="H12" s="1"/>
    </row>
    <row r="13" spans="1:8" x14ac:dyDescent="0.35">
      <c r="A13" s="1"/>
      <c r="B13" s="1"/>
      <c r="C13" s="1"/>
      <c r="D13" s="1"/>
      <c r="E13" s="1"/>
      <c r="F13" s="1"/>
      <c r="G13" s="1"/>
      <c r="H13" s="1"/>
    </row>
    <row r="14" spans="1:8" x14ac:dyDescent="0.35">
      <c r="A14" s="1"/>
      <c r="B14" s="1"/>
      <c r="C14" s="1"/>
      <c r="D14" s="1"/>
      <c r="E14" s="1"/>
      <c r="F14" s="1"/>
      <c r="G14" s="1"/>
      <c r="H14" s="1"/>
    </row>
    <row r="15" spans="1:8" x14ac:dyDescent="0.35">
      <c r="A15" s="1"/>
      <c r="B15" s="1"/>
      <c r="C15" s="1"/>
      <c r="D15" s="1"/>
      <c r="E15" s="1"/>
      <c r="F15" s="1"/>
      <c r="G15" s="1"/>
      <c r="H15" s="1"/>
    </row>
    <row r="16" spans="1:8" x14ac:dyDescent="0.35">
      <c r="A16" s="1"/>
      <c r="B16" s="1"/>
      <c r="C16" s="1"/>
      <c r="D16" s="1"/>
      <c r="E16" s="1"/>
      <c r="F16" s="1"/>
      <c r="G16" s="1"/>
      <c r="H16" s="1"/>
    </row>
    <row r="17" spans="1:8" x14ac:dyDescent="0.35">
      <c r="A17" s="1"/>
      <c r="B17" s="1"/>
      <c r="C17" s="1"/>
      <c r="D17" s="1"/>
      <c r="E17" s="1"/>
      <c r="F17" s="1"/>
      <c r="G17" s="1"/>
      <c r="H17" s="1"/>
    </row>
    <row r="18" spans="1:8" x14ac:dyDescent="0.35">
      <c r="A18" s="1"/>
      <c r="B18" s="1"/>
      <c r="C18" s="1"/>
      <c r="D18" s="1"/>
      <c r="E18" s="1"/>
      <c r="F18" s="1"/>
      <c r="G18" s="1"/>
      <c r="H18" s="1"/>
    </row>
    <row r="19" spans="1:8" x14ac:dyDescent="0.35">
      <c r="A19" s="1"/>
      <c r="B19" s="1"/>
      <c r="C19" s="1"/>
      <c r="D19" s="1"/>
      <c r="E19" s="1"/>
      <c r="F19" s="1"/>
      <c r="G19" s="1"/>
      <c r="H19" s="1"/>
    </row>
    <row r="20" spans="1:8" x14ac:dyDescent="0.35">
      <c r="A20" s="1"/>
      <c r="B20" s="1"/>
      <c r="C20" s="1"/>
      <c r="D20" s="1"/>
      <c r="E20" s="1"/>
      <c r="F20" s="1"/>
      <c r="G20" s="1"/>
      <c r="H20" s="1"/>
    </row>
    <row r="21" spans="1:8" x14ac:dyDescent="0.35">
      <c r="A21" s="1"/>
      <c r="B21" s="1"/>
      <c r="C21" s="1"/>
      <c r="D21" s="1"/>
      <c r="E21" s="1"/>
      <c r="F21" s="1"/>
      <c r="G21" s="1"/>
      <c r="H21" s="1"/>
    </row>
    <row r="22" spans="1:8" x14ac:dyDescent="0.35">
      <c r="A22" s="1"/>
      <c r="B22" s="1"/>
      <c r="C22" s="1"/>
      <c r="D22" s="1"/>
      <c r="E22" s="1"/>
      <c r="F22" s="1"/>
      <c r="G22" s="1"/>
      <c r="H22" s="1"/>
    </row>
    <row r="23" spans="1:8" x14ac:dyDescent="0.35">
      <c r="A23" s="1"/>
      <c r="B23" s="1"/>
      <c r="C23" s="1"/>
      <c r="D23" s="1"/>
      <c r="E23" s="1"/>
      <c r="F23" s="1"/>
      <c r="G23" s="1"/>
      <c r="H23" s="1"/>
    </row>
    <row r="24" spans="1:8" x14ac:dyDescent="0.35">
      <c r="A24" s="1"/>
      <c r="B24" s="1"/>
      <c r="C24" s="1"/>
      <c r="D24" s="1"/>
      <c r="E24" s="1"/>
      <c r="F24" s="1"/>
      <c r="G24" s="1"/>
      <c r="H24" s="1"/>
    </row>
    <row r="25" spans="1:8" x14ac:dyDescent="0.35">
      <c r="A25" s="1"/>
      <c r="B25" s="1"/>
      <c r="C25" s="1"/>
      <c r="D25" s="1"/>
      <c r="E25" s="1"/>
      <c r="F25" s="1"/>
      <c r="G25" s="1"/>
      <c r="H25" s="1"/>
    </row>
    <row r="26" spans="1:8" x14ac:dyDescent="0.35">
      <c r="A26" s="1"/>
      <c r="B26" s="1"/>
      <c r="C26" s="1"/>
      <c r="D26" s="1"/>
      <c r="E26" s="1"/>
      <c r="F26" s="1"/>
      <c r="G26" s="1"/>
      <c r="H26" s="1"/>
    </row>
    <row r="27" spans="1:8" x14ac:dyDescent="0.35">
      <c r="A27" s="1"/>
      <c r="B27" s="1"/>
      <c r="C27" s="1"/>
      <c r="D27" s="1"/>
      <c r="E27" s="1"/>
      <c r="F27" s="1"/>
      <c r="G27" s="1"/>
      <c r="H27" s="1"/>
    </row>
    <row r="28" spans="1:8" ht="15.5" x14ac:dyDescent="0.35">
      <c r="A28" s="56" t="s">
        <v>29</v>
      </c>
      <c r="B28" s="1"/>
      <c r="C28" s="1"/>
      <c r="D28" s="1"/>
      <c r="E28" s="1"/>
      <c r="F28" s="1"/>
      <c r="G28" s="1"/>
      <c r="H28" s="1"/>
    </row>
    <row r="29" spans="1:8" ht="15.5" x14ac:dyDescent="0.35">
      <c r="A29" s="375" t="s">
        <v>30</v>
      </c>
      <c r="B29" s="375"/>
      <c r="C29" s="333"/>
      <c r="D29" s="333"/>
      <c r="E29" s="333"/>
      <c r="F29" s="333"/>
      <c r="G29" s="333"/>
      <c r="H29" s="333"/>
    </row>
    <row r="30" spans="1:8" x14ac:dyDescent="0.35">
      <c r="A30" s="84"/>
      <c r="B30" s="84"/>
      <c r="C30" s="330"/>
      <c r="D30" s="330"/>
      <c r="E30" s="330"/>
      <c r="F30" s="330"/>
      <c r="G30" s="330"/>
      <c r="H30" s="330"/>
    </row>
    <row r="31" spans="1:8" x14ac:dyDescent="0.35">
      <c r="A31" s="85"/>
      <c r="B31" s="85"/>
      <c r="C31" s="330"/>
      <c r="D31" s="330"/>
      <c r="E31" s="330"/>
      <c r="F31" s="330"/>
      <c r="G31" s="330"/>
      <c r="H31" s="330"/>
    </row>
    <row r="32" spans="1:8" x14ac:dyDescent="0.35">
      <c r="A32" s="85"/>
      <c r="B32" s="85"/>
      <c r="C32" s="330"/>
      <c r="D32" s="330"/>
      <c r="E32" s="330"/>
      <c r="F32" s="330"/>
      <c r="G32" s="330"/>
      <c r="H32" s="330"/>
    </row>
    <row r="33" spans="1:8" x14ac:dyDescent="0.35">
      <c r="A33" s="85"/>
      <c r="B33" s="85"/>
      <c r="C33" s="330"/>
      <c r="D33" s="330"/>
      <c r="E33" s="330"/>
      <c r="F33" s="330"/>
      <c r="G33" s="330"/>
      <c r="H33" s="330"/>
    </row>
    <row r="34" spans="1:8" x14ac:dyDescent="0.35">
      <c r="A34" s="85"/>
      <c r="B34" s="85"/>
      <c r="C34" s="330"/>
      <c r="D34" s="330"/>
      <c r="E34" s="330"/>
      <c r="F34" s="330"/>
      <c r="G34" s="330"/>
      <c r="H34" s="330"/>
    </row>
    <row r="35" spans="1:8" x14ac:dyDescent="0.35">
      <c r="A35" s="85"/>
      <c r="B35" s="85"/>
      <c r="C35" s="330"/>
      <c r="D35" s="330"/>
      <c r="E35" s="330"/>
      <c r="F35" s="330"/>
      <c r="G35" s="330"/>
      <c r="H35" s="330"/>
    </row>
    <row r="36" spans="1:8" x14ac:dyDescent="0.35">
      <c r="A36" s="1"/>
      <c r="B36" s="1"/>
      <c r="C36" s="1"/>
      <c r="D36" s="1"/>
      <c r="E36" s="1"/>
      <c r="F36" s="1"/>
      <c r="G36" s="1"/>
      <c r="H36" s="1"/>
    </row>
    <row r="37" spans="1:8" ht="15.5" x14ac:dyDescent="0.35">
      <c r="A37" s="375" t="s">
        <v>31</v>
      </c>
      <c r="B37" s="375"/>
      <c r="C37" s="333"/>
      <c r="D37" s="333"/>
      <c r="E37" s="333"/>
      <c r="F37" s="333"/>
      <c r="G37" s="333"/>
      <c r="H37" s="333"/>
    </row>
    <row r="38" spans="1:8" x14ac:dyDescent="0.35">
      <c r="A38" s="84"/>
      <c r="B38" s="84"/>
      <c r="C38" s="330"/>
      <c r="D38" s="330"/>
      <c r="E38" s="330"/>
      <c r="F38" s="330"/>
      <c r="G38" s="330"/>
      <c r="H38" s="330"/>
    </row>
    <row r="39" spans="1:8" x14ac:dyDescent="0.35">
      <c r="A39" s="85"/>
      <c r="B39" s="85"/>
      <c r="C39" s="330"/>
      <c r="D39" s="330"/>
      <c r="E39" s="330"/>
      <c r="F39" s="330"/>
      <c r="G39" s="330"/>
      <c r="H39" s="330"/>
    </row>
    <row r="40" spans="1:8" x14ac:dyDescent="0.35">
      <c r="A40" s="85"/>
      <c r="B40" s="85"/>
      <c r="C40" s="330"/>
      <c r="D40" s="330"/>
      <c r="E40" s="330"/>
      <c r="F40" s="330"/>
      <c r="G40" s="330"/>
      <c r="H40" s="330"/>
    </row>
    <row r="41" spans="1:8" x14ac:dyDescent="0.35">
      <c r="A41" s="85"/>
      <c r="B41" s="85"/>
      <c r="C41" s="330"/>
      <c r="D41" s="330"/>
      <c r="E41" s="330"/>
      <c r="F41" s="330"/>
      <c r="G41" s="330"/>
      <c r="H41" s="330"/>
    </row>
    <row r="42" spans="1:8" x14ac:dyDescent="0.35">
      <c r="A42" s="85"/>
      <c r="B42" s="85"/>
      <c r="C42" s="330"/>
      <c r="D42" s="330"/>
      <c r="E42" s="330"/>
      <c r="F42" s="330"/>
      <c r="G42" s="330"/>
      <c r="H42" s="330"/>
    </row>
    <row r="43" spans="1:8" x14ac:dyDescent="0.35">
      <c r="A43" s="85"/>
      <c r="B43" s="85"/>
      <c r="C43" s="330"/>
      <c r="D43" s="330"/>
      <c r="E43" s="330"/>
      <c r="F43" s="330"/>
      <c r="G43" s="330"/>
      <c r="H43" s="330"/>
    </row>
    <row r="44" spans="1:8" x14ac:dyDescent="0.35">
      <c r="A44" s="1"/>
      <c r="B44" s="1"/>
      <c r="C44" s="1"/>
      <c r="D44" s="1"/>
      <c r="E44" s="1"/>
      <c r="F44" s="1"/>
      <c r="G44" s="1"/>
      <c r="H44" s="1"/>
    </row>
  </sheetData>
  <sheetProtection algorithmName="SHA-512" hashValue="aPm36KJPDCIE5R6kUbFdyoWuTP7AQ/011tKEnAAaAXAscWxtZmRn5u8JnucsAU0BzT+lhJe4erbPYcA7ORACHg==" saltValue="Mc1Wdq+5v7K2UOEYVpIlpQ==" spinCount="100000" sheet="1" formatCells="0" formatColumns="0" formatRows="0" insertColumns="0" insertRows="0" insertHyperlinks="0" deleteColumns="0" deleteRows="0" sort="0" autoFilter="0" pivotTables="0"/>
  <mergeCells count="18">
    <mergeCell ref="A37:B37"/>
    <mergeCell ref="C37:H37"/>
    <mergeCell ref="A1:H1"/>
    <mergeCell ref="A2:H2"/>
    <mergeCell ref="A29:B29"/>
    <mergeCell ref="C29:H29"/>
    <mergeCell ref="C30:H30"/>
    <mergeCell ref="C31:H31"/>
    <mergeCell ref="C43:H43"/>
    <mergeCell ref="C32:H32"/>
    <mergeCell ref="C33:H33"/>
    <mergeCell ref="C34:H34"/>
    <mergeCell ref="C35:H35"/>
    <mergeCell ref="C38:H38"/>
    <mergeCell ref="C39:H39"/>
    <mergeCell ref="C40:H40"/>
    <mergeCell ref="C41:H41"/>
    <mergeCell ref="C42:H42"/>
  </mergeCells>
  <hyperlinks>
    <hyperlink ref="A4" location="ОГЛАВЛЕНИЕ!A1" display="ОГЛАВЛЕНИЕ" xr:uid="{A23BD271-AD8F-44D5-8F1E-CC83F7961CE1}"/>
  </hyperlinks>
  <pageMargins left="0.7" right="0.7" top="0.75" bottom="0.75" header="0.3" footer="0.3"/>
  <pageSetup paperSize="9" scale="76" orientation="portrait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3113C-C72F-433B-9061-04689809EEE2}">
  <sheetPr codeName="Лист9"/>
  <dimension ref="A1:I36"/>
  <sheetViews>
    <sheetView view="pageLayout" topLeftCell="A16" zoomScaleNormal="100" workbookViewId="0"/>
  </sheetViews>
  <sheetFormatPr defaultRowHeight="14.5" x14ac:dyDescent="0.35"/>
  <cols>
    <col min="8" max="8" width="19.54296875" customWidth="1"/>
    <col min="9" max="9" width="7" customWidth="1"/>
  </cols>
  <sheetData>
    <row r="1" spans="1:9" x14ac:dyDescent="0.35">
      <c r="A1" s="67"/>
      <c r="B1" s="276" t="s">
        <v>85</v>
      </c>
      <c r="C1" s="276"/>
      <c r="D1" s="276"/>
      <c r="E1" s="276"/>
      <c r="F1" s="276"/>
      <c r="G1" s="276"/>
      <c r="H1" s="276"/>
      <c r="I1" s="68"/>
    </row>
    <row r="2" spans="1:9" ht="15" customHeight="1" x14ac:dyDescent="0.35">
      <c r="A2" s="67"/>
      <c r="B2" s="264" t="s">
        <v>86</v>
      </c>
      <c r="C2" s="264"/>
      <c r="D2" s="264"/>
      <c r="E2" s="264"/>
      <c r="F2" s="264"/>
      <c r="G2" s="264"/>
      <c r="H2" s="264"/>
      <c r="I2" s="82"/>
    </row>
    <row r="3" spans="1:9" ht="8.25" customHeight="1" x14ac:dyDescent="0.35">
      <c r="A3" s="67"/>
      <c r="B3" s="69"/>
      <c r="C3" s="69"/>
      <c r="D3" s="69"/>
      <c r="E3" s="69"/>
      <c r="F3" s="69"/>
      <c r="G3" s="69"/>
      <c r="H3" s="69"/>
      <c r="I3" s="69"/>
    </row>
    <row r="4" spans="1:9" ht="28.5" customHeight="1" x14ac:dyDescent="0.35">
      <c r="A4" s="70" t="s">
        <v>87</v>
      </c>
      <c r="B4" s="277" t="s">
        <v>88</v>
      </c>
      <c r="C4" s="277"/>
      <c r="D4" s="277"/>
      <c r="E4" s="277"/>
      <c r="F4" s="277"/>
      <c r="G4" s="277"/>
      <c r="H4" s="277"/>
      <c r="I4" s="71"/>
    </row>
    <row r="5" spans="1:9" ht="15.5" x14ac:dyDescent="0.35">
      <c r="A5" s="269" t="s">
        <v>89</v>
      </c>
      <c r="B5" s="269"/>
      <c r="C5" s="269"/>
      <c r="D5" s="269"/>
      <c r="E5" s="269"/>
      <c r="F5" s="269"/>
      <c r="G5" s="269"/>
      <c r="H5" s="269"/>
      <c r="I5" s="269"/>
    </row>
    <row r="6" spans="1:9" x14ac:dyDescent="0.35">
      <c r="A6" s="278" t="s">
        <v>90</v>
      </c>
      <c r="B6" s="279" t="s">
        <v>274</v>
      </c>
      <c r="C6" s="279"/>
      <c r="D6" s="279"/>
      <c r="E6" s="279"/>
      <c r="F6" s="279"/>
      <c r="G6" s="279"/>
      <c r="H6" s="279"/>
      <c r="I6" s="156"/>
    </row>
    <row r="7" spans="1:9" ht="16.5" customHeight="1" x14ac:dyDescent="0.35">
      <c r="A7" s="278"/>
      <c r="B7" s="279"/>
      <c r="C7" s="279"/>
      <c r="D7" s="279"/>
      <c r="E7" s="279"/>
      <c r="F7" s="279"/>
      <c r="G7" s="279"/>
      <c r="H7" s="279"/>
      <c r="I7" s="156"/>
    </row>
    <row r="8" spans="1:9" ht="15.5" x14ac:dyDescent="0.35">
      <c r="A8" s="189" t="s">
        <v>91</v>
      </c>
      <c r="B8" s="280" t="s">
        <v>92</v>
      </c>
      <c r="C8" s="280"/>
      <c r="D8" s="280"/>
      <c r="E8" s="280"/>
      <c r="F8" s="280"/>
      <c r="G8" s="280"/>
      <c r="H8" s="280"/>
      <c r="I8" s="157"/>
    </row>
    <row r="9" spans="1:9" ht="20.25" customHeight="1" x14ac:dyDescent="0.35">
      <c r="A9" s="72"/>
      <c r="B9" s="279" t="s">
        <v>126</v>
      </c>
      <c r="C9" s="279"/>
      <c r="D9" s="279"/>
      <c r="E9" s="279"/>
      <c r="F9" s="279"/>
      <c r="G9" s="279"/>
      <c r="H9" s="279"/>
      <c r="I9" s="156"/>
    </row>
    <row r="10" spans="1:9" ht="26.25" customHeight="1" x14ac:dyDescent="0.35">
      <c r="A10" s="74" t="s">
        <v>93</v>
      </c>
      <c r="B10" s="279" t="s">
        <v>94</v>
      </c>
      <c r="C10" s="279"/>
      <c r="D10" s="279"/>
      <c r="E10" s="279"/>
      <c r="F10" s="279"/>
      <c r="G10" s="279"/>
      <c r="H10" s="279"/>
      <c r="I10" s="156"/>
    </row>
    <row r="11" spans="1:9" ht="15.5" x14ac:dyDescent="0.35">
      <c r="A11" s="269" t="s">
        <v>95</v>
      </c>
      <c r="B11" s="269"/>
      <c r="C11" s="269"/>
      <c r="D11" s="269"/>
      <c r="E11" s="269"/>
      <c r="F11" s="269"/>
      <c r="G11" s="269"/>
      <c r="H11" s="269"/>
      <c r="I11" s="269"/>
    </row>
    <row r="12" spans="1:9" ht="32.25" customHeight="1" x14ac:dyDescent="0.35">
      <c r="A12" s="72" t="s">
        <v>96</v>
      </c>
      <c r="B12" s="274" t="s">
        <v>139</v>
      </c>
      <c r="C12" s="274"/>
      <c r="D12" s="274"/>
      <c r="E12" s="274"/>
      <c r="F12" s="274"/>
      <c r="G12" s="274"/>
      <c r="H12" s="274"/>
      <c r="I12" s="158"/>
    </row>
    <row r="13" spans="1:9" ht="16" x14ac:dyDescent="0.35">
      <c r="A13" s="72" t="s">
        <v>97</v>
      </c>
      <c r="B13" s="275" t="s">
        <v>98</v>
      </c>
      <c r="C13" s="275"/>
      <c r="D13" s="275"/>
      <c r="E13" s="275"/>
      <c r="F13" s="275"/>
      <c r="G13" s="275"/>
      <c r="H13" s="275"/>
      <c r="I13" s="159"/>
    </row>
    <row r="14" spans="1:9" ht="18.75" customHeight="1" x14ac:dyDescent="0.35">
      <c r="A14" s="72" t="s">
        <v>140</v>
      </c>
      <c r="B14" s="265" t="s">
        <v>138</v>
      </c>
      <c r="C14" s="265"/>
      <c r="D14" s="265"/>
      <c r="E14" s="265"/>
      <c r="F14" s="265"/>
      <c r="G14" s="265"/>
      <c r="H14" s="265"/>
      <c r="I14" s="159"/>
    </row>
    <row r="15" spans="1:9" ht="31.5" customHeight="1" x14ac:dyDescent="0.35">
      <c r="A15" s="74" t="s">
        <v>99</v>
      </c>
      <c r="B15" s="274" t="s">
        <v>100</v>
      </c>
      <c r="C15" s="274"/>
      <c r="D15" s="274"/>
      <c r="E15" s="274"/>
      <c r="F15" s="274"/>
      <c r="G15" s="274"/>
      <c r="H15" s="274"/>
      <c r="I15" s="158"/>
    </row>
    <row r="16" spans="1:9" ht="15.5" x14ac:dyDescent="0.35">
      <c r="A16" s="269" t="s">
        <v>101</v>
      </c>
      <c r="B16" s="269"/>
      <c r="C16" s="269"/>
      <c r="D16" s="269"/>
      <c r="E16" s="269"/>
      <c r="F16" s="269"/>
      <c r="G16" s="269"/>
      <c r="H16" s="269"/>
      <c r="I16" s="269"/>
    </row>
    <row r="17" spans="1:9" ht="15.5" x14ac:dyDescent="0.35">
      <c r="A17" s="72" t="s">
        <v>102</v>
      </c>
      <c r="B17" s="270" t="s">
        <v>192</v>
      </c>
      <c r="C17" s="270"/>
      <c r="D17" s="270"/>
      <c r="E17" s="270"/>
      <c r="F17" s="270"/>
      <c r="G17" s="270"/>
      <c r="H17" s="270"/>
      <c r="I17" s="159"/>
    </row>
    <row r="18" spans="1:9" ht="15.5" x14ac:dyDescent="0.35">
      <c r="A18" s="72"/>
      <c r="B18" s="270" t="s">
        <v>198</v>
      </c>
      <c r="C18" s="270"/>
      <c r="D18" s="270"/>
      <c r="E18" s="270"/>
      <c r="F18" s="270"/>
      <c r="G18" s="270"/>
      <c r="H18" s="270"/>
      <c r="I18" s="158"/>
    </row>
    <row r="19" spans="1:9" ht="15.5" x14ac:dyDescent="0.35">
      <c r="A19" s="189" t="s">
        <v>103</v>
      </c>
      <c r="B19" s="270" t="s">
        <v>207</v>
      </c>
      <c r="C19" s="270"/>
      <c r="D19" s="270"/>
      <c r="E19" s="270"/>
      <c r="F19" s="270"/>
      <c r="G19" s="270"/>
      <c r="H19" s="270"/>
      <c r="I19" s="158"/>
    </row>
    <row r="20" spans="1:9" ht="16.5" customHeight="1" x14ac:dyDescent="0.35">
      <c r="A20" s="189" t="s">
        <v>104</v>
      </c>
      <c r="B20" s="270" t="s">
        <v>214</v>
      </c>
      <c r="C20" s="270"/>
      <c r="D20" s="270"/>
      <c r="E20" s="270"/>
      <c r="F20" s="270"/>
      <c r="G20" s="270"/>
      <c r="H20" s="270"/>
      <c r="I20" s="158"/>
    </row>
    <row r="21" spans="1:9" ht="16.5" customHeight="1" x14ac:dyDescent="0.35">
      <c r="A21" s="189" t="s">
        <v>105</v>
      </c>
      <c r="B21" s="270" t="s">
        <v>227</v>
      </c>
      <c r="C21" s="270"/>
      <c r="D21" s="270"/>
      <c r="E21" s="270"/>
      <c r="F21" s="270"/>
      <c r="G21" s="270"/>
      <c r="H21" s="270"/>
      <c r="I21" s="158"/>
    </row>
    <row r="22" spans="1:9" x14ac:dyDescent="0.35">
      <c r="B22" s="271" t="s">
        <v>218</v>
      </c>
      <c r="C22" s="271"/>
      <c r="D22" s="271"/>
      <c r="E22" s="271"/>
      <c r="F22" s="271"/>
      <c r="G22" s="271"/>
      <c r="H22" s="271"/>
      <c r="I22" s="66"/>
    </row>
    <row r="23" spans="1:9" ht="29.25" customHeight="1" x14ac:dyDescent="0.35">
      <c r="A23" s="74" t="s">
        <v>106</v>
      </c>
      <c r="B23" s="272" t="s">
        <v>107</v>
      </c>
      <c r="C23" s="272"/>
      <c r="D23" s="272"/>
      <c r="E23" s="272"/>
      <c r="F23" s="272"/>
      <c r="G23" s="272"/>
      <c r="H23" s="272"/>
      <c r="I23" s="66"/>
    </row>
    <row r="24" spans="1:9" ht="15.5" x14ac:dyDescent="0.35">
      <c r="A24" s="269" t="s">
        <v>108</v>
      </c>
      <c r="B24" s="269"/>
      <c r="C24" s="269"/>
      <c r="D24" s="269"/>
      <c r="E24" s="269"/>
      <c r="F24" s="269"/>
      <c r="G24" s="269"/>
      <c r="H24" s="269"/>
      <c r="I24" s="269"/>
    </row>
    <row r="25" spans="1:9" ht="15.5" x14ac:dyDescent="0.35">
      <c r="A25" s="72" t="s">
        <v>109</v>
      </c>
      <c r="B25" s="273" t="s">
        <v>110</v>
      </c>
      <c r="C25" s="273"/>
      <c r="D25" s="273"/>
      <c r="E25" s="273"/>
      <c r="F25" s="273"/>
      <c r="G25" s="273"/>
      <c r="H25" s="273"/>
      <c r="I25" s="73"/>
    </row>
    <row r="26" spans="1:9" ht="15.5" x14ac:dyDescent="0.35">
      <c r="A26" s="72"/>
      <c r="B26" s="266" t="s">
        <v>124</v>
      </c>
      <c r="C26" s="266"/>
      <c r="D26" s="266"/>
      <c r="E26" s="266"/>
      <c r="F26" s="266"/>
      <c r="G26" s="266"/>
      <c r="H26" s="266"/>
      <c r="I26" s="73"/>
    </row>
    <row r="27" spans="1:9" ht="15.5" x14ac:dyDescent="0.35">
      <c r="A27" s="189" t="s">
        <v>111</v>
      </c>
      <c r="B27" s="266" t="s">
        <v>123</v>
      </c>
      <c r="C27" s="266"/>
      <c r="D27" s="266"/>
      <c r="E27" s="266"/>
      <c r="F27" s="266"/>
      <c r="G27" s="266"/>
      <c r="H27" s="266"/>
      <c r="I27" s="73"/>
    </row>
    <row r="28" spans="1:9" ht="15.5" x14ac:dyDescent="0.35">
      <c r="A28" s="189" t="s">
        <v>112</v>
      </c>
      <c r="B28" s="266" t="s">
        <v>40</v>
      </c>
      <c r="C28" s="266"/>
      <c r="D28" s="266"/>
      <c r="E28" s="266"/>
      <c r="F28" s="266"/>
      <c r="G28" s="266"/>
      <c r="H28" s="266"/>
      <c r="I28" s="73"/>
    </row>
    <row r="29" spans="1:9" ht="30.75" customHeight="1" x14ac:dyDescent="0.35">
      <c r="A29" s="189" t="s">
        <v>113</v>
      </c>
      <c r="B29" s="267" t="s">
        <v>114</v>
      </c>
      <c r="C29" s="267"/>
      <c r="D29" s="267"/>
      <c r="E29" s="267"/>
      <c r="F29" s="267"/>
      <c r="G29" s="267"/>
      <c r="H29" s="267"/>
      <c r="I29" s="73"/>
    </row>
    <row r="30" spans="1:9" ht="31.5" customHeight="1" x14ac:dyDescent="0.35">
      <c r="A30" s="74" t="s">
        <v>115</v>
      </c>
      <c r="B30" s="268" t="s">
        <v>116</v>
      </c>
      <c r="C30" s="268"/>
      <c r="D30" s="268"/>
      <c r="E30" s="268"/>
      <c r="F30" s="268"/>
      <c r="G30" s="268"/>
      <c r="H30" s="268"/>
      <c r="I30" s="73"/>
    </row>
    <row r="31" spans="1:9" ht="15.5" x14ac:dyDescent="0.35">
      <c r="A31" s="269" t="s">
        <v>117</v>
      </c>
      <c r="B31" s="269"/>
      <c r="C31" s="269"/>
      <c r="D31" s="269"/>
      <c r="E31" s="269"/>
      <c r="F31" s="269"/>
      <c r="G31" s="269"/>
      <c r="H31" s="269"/>
      <c r="I31" s="269"/>
    </row>
    <row r="32" spans="1:9" ht="33" customHeight="1" x14ac:dyDescent="0.35">
      <c r="A32" s="72" t="s">
        <v>118</v>
      </c>
      <c r="B32" s="260" t="s">
        <v>119</v>
      </c>
      <c r="C32" s="260"/>
      <c r="D32" s="260"/>
      <c r="E32" s="260"/>
      <c r="F32" s="260"/>
      <c r="G32" s="260"/>
      <c r="H32" s="260"/>
      <c r="I32" s="73"/>
    </row>
    <row r="33" spans="1:9" ht="27.75" customHeight="1" x14ac:dyDescent="0.35">
      <c r="A33" s="72"/>
      <c r="B33" s="261" t="s">
        <v>59</v>
      </c>
      <c r="C33" s="261"/>
      <c r="D33" s="261"/>
      <c r="E33" s="261"/>
      <c r="F33" s="261"/>
      <c r="G33" s="261"/>
      <c r="H33" s="261"/>
      <c r="I33" s="73"/>
    </row>
    <row r="34" spans="1:9" ht="31.5" customHeight="1" x14ac:dyDescent="0.35">
      <c r="A34" s="74" t="s">
        <v>120</v>
      </c>
      <c r="B34" s="262" t="s">
        <v>121</v>
      </c>
      <c r="C34" s="262"/>
      <c r="D34" s="262"/>
      <c r="E34" s="262"/>
      <c r="F34" s="262"/>
      <c r="G34" s="262"/>
      <c r="H34" s="262"/>
      <c r="I34" s="73"/>
    </row>
    <row r="35" spans="1:9" ht="9" customHeight="1" x14ac:dyDescent="0.35">
      <c r="A35" s="73"/>
      <c r="B35" s="73"/>
      <c r="C35" s="73"/>
      <c r="D35" s="73"/>
      <c r="E35" s="73"/>
      <c r="F35" s="73"/>
      <c r="G35" s="73"/>
      <c r="H35" s="73"/>
      <c r="I35" s="73"/>
    </row>
    <row r="36" spans="1:9" ht="31" x14ac:dyDescent="0.35">
      <c r="A36" s="74" t="s">
        <v>122</v>
      </c>
      <c r="B36" s="263" t="s">
        <v>63</v>
      </c>
      <c r="C36" s="263"/>
      <c r="D36" s="263"/>
      <c r="E36" s="263"/>
      <c r="F36" s="263"/>
      <c r="G36" s="263"/>
      <c r="H36" s="263"/>
      <c r="I36" s="73"/>
    </row>
  </sheetData>
  <sheetProtection algorithmName="SHA-512" hashValue="4Cn4lTfHfECy0uAV9W8YAJWIL1uTJA6VOvg4S2Hw6/Xn/ziodJxOno0D3jPEnZPLWg6oj0diWZKAcQRtVv+CbQ==" saltValue="c2cq1SHdewQ0vFWohB8T5A==" spinCount="100000" sheet="1" objects="1" formatCells="0" formatColumns="0" formatRows="0" insertColumns="0" insertRows="0" insertHyperlinks="0" deleteColumns="0" deleteRows="0" sort="0" autoFilter="0" pivotTables="0"/>
  <mergeCells count="34">
    <mergeCell ref="A11:I11"/>
    <mergeCell ref="B1:H1"/>
    <mergeCell ref="B4:H4"/>
    <mergeCell ref="A5:I5"/>
    <mergeCell ref="A6:A7"/>
    <mergeCell ref="B6:H7"/>
    <mergeCell ref="B8:H8"/>
    <mergeCell ref="B9:H9"/>
    <mergeCell ref="B10:H10"/>
    <mergeCell ref="A24:I24"/>
    <mergeCell ref="B25:H25"/>
    <mergeCell ref="B12:H12"/>
    <mergeCell ref="B13:H13"/>
    <mergeCell ref="B15:H15"/>
    <mergeCell ref="A16:I16"/>
    <mergeCell ref="B17:H17"/>
    <mergeCell ref="B19:H19"/>
    <mergeCell ref="B21:H21"/>
    <mergeCell ref="B32:H32"/>
    <mergeCell ref="B33:H33"/>
    <mergeCell ref="B34:H34"/>
    <mergeCell ref="B36:H36"/>
    <mergeCell ref="B2:H2"/>
    <mergeCell ref="B14:H14"/>
    <mergeCell ref="B27:H27"/>
    <mergeCell ref="B26:H26"/>
    <mergeCell ref="B28:H28"/>
    <mergeCell ref="B29:H29"/>
    <mergeCell ref="B30:H30"/>
    <mergeCell ref="A31:I31"/>
    <mergeCell ref="B20:H20"/>
    <mergeCell ref="B18:H18"/>
    <mergeCell ref="B22:H22"/>
    <mergeCell ref="B23:H23"/>
  </mergeCells>
  <hyperlinks>
    <hyperlink ref="B4" location="'ТИТУЛ'!A1" display="'ТИТУЛ'!A1" xr:uid="{FCCFF2D5-B46E-42AB-AC9A-75F9A5EE7557}"/>
    <hyperlink ref="B6" location="'СК-1'!A1" display="'СК-1'!A1" xr:uid="{AB9EA120-9592-4FE9-BDE2-BED906BFF3DC}"/>
    <hyperlink ref="B8" location="'СК-2'!A1" display="'СК-2'!A1" xr:uid="{BEBF493A-32A6-4507-800D-2919EE71BABE}"/>
    <hyperlink ref="B9" location="'СК-3'!A1" display="'СК-3'!A1" xr:uid="{EDBF0E43-8440-4B92-9A51-7F56BC23930A}"/>
    <hyperlink ref="B10" location="'ИТОГ СК'!A1" display="'ИТОГ СК'!A1" xr:uid="{09EDC019-54A9-44AA-83E1-3AE200D2DC2C}"/>
    <hyperlink ref="B12" location="'ПР-1'!A1" display="'ПР-1'!A1" xr:uid="{40C7A366-8298-4056-BBA3-07E258E25C88}"/>
    <hyperlink ref="B13" location="'ПР-2'!A1" display="'ПР-2'!A1" xr:uid="{C14A0A5F-9A1E-45F0-B9BB-4B54DE437D81}"/>
    <hyperlink ref="B15" location="'ИТОГ ПР'!A1" display="'ИТОГ ПР'!A1" xr:uid="{6A99FC27-EAC3-46FF-B22D-58C657690DCA}"/>
    <hyperlink ref="B17" location="'РР-1'!A1" display="'РР-1'!A1" xr:uid="{2A45453F-DEBB-4748-A2C2-8A761069266F}"/>
    <hyperlink ref="B19" location="'РР-2'!A1" display="'РР-2'!A1" xr:uid="{46B3539B-B33D-43F7-998B-DAC45AE2BAE3}"/>
    <hyperlink ref="B18" location="'РР-3'!A1" display="'РР-3'!A1" xr:uid="{25D27F89-7F37-477B-8A77-308467F50B24}"/>
    <hyperlink ref="B22" location="'РР-4'!A1" display="'РР-4'!A1" xr:uid="{5A0A55FA-1386-4701-A04C-0FFF5B903EB6}"/>
    <hyperlink ref="B23" location="'ИТОГ РР'!A1" display="'ИТОГ РР'!A1" xr:uid="{17BCAABE-3A2A-4581-864A-575FCE870BDB}"/>
    <hyperlink ref="B25" location="'ХЭ-1'!A1" display="'ХЭ-1'!A1" xr:uid="{A9D4F77D-1417-4352-8767-3ED70119AFB7}"/>
    <hyperlink ref="B26" location="'ХЭ-3'!A1" display="'ХЭ-3'!A1" xr:uid="{3A216266-1D5B-48E5-9F9E-B34B11F4E207}"/>
    <hyperlink ref="B28" location="'ХЭ-4'!A1" display="'ХЭ-4'!A1" xr:uid="{528A417C-3618-4CD1-B04C-1078515B8BEA}"/>
    <hyperlink ref="B29" location="'ХЭ-5'!A1" display="'ХЭ-5'!A1" xr:uid="{99075D81-53CE-40EF-89DE-DD79DD531CA3}"/>
    <hyperlink ref="B30" location="'ИТОГ ХЭ'!A1" display="'ИТОГ ХЭ'!A1" xr:uid="{D1D09DF8-530E-4E0B-A85C-76541B1BC104}"/>
    <hyperlink ref="B32" location="'ФР-1'!A1" display="'ФР-1'!A1" xr:uid="{F2616AC2-0536-4BB1-A407-193FA1293F79}"/>
    <hyperlink ref="B33" location="'ФР-2'!A1" display="'ФР-2'!A1" xr:uid="{404079F3-21D8-4A58-BD25-8114C4CCE34E}"/>
    <hyperlink ref="B34" location="'ИТОГ ФР'!A1" display="'ИТОГ ФР'!A1" xr:uid="{9499E221-9BDB-4B6D-AD56-05425321C5D5}"/>
    <hyperlink ref="B36" location="'ОБЩИЙ ИТОГ'!A1" display="'ОБЩИЙ ИТОГ'!A1" xr:uid="{28CE38CB-FF7C-47EC-A48E-3B2B60E1648D}"/>
    <hyperlink ref="B20" location="'РР-2'!A1" display="'РР-2'!A1" xr:uid="{C2EA1D63-F8E8-43AC-9901-7DE5BDC7F236}"/>
    <hyperlink ref="B14:H14" location="'ПР-3'!A1" display="НАПРАВЛЕНИЕ 3.  ОКРУЖАЮЩИЙ МИР. ПРИРОДА" xr:uid="{9224E8D3-2997-4267-A291-6C584DB158A9}"/>
    <hyperlink ref="B8:H8" location="'СК-2'!A1" display="НАПРАВЛЕНИЕ 3. ТРУДОВОЕ ВОСПИТАНИЕ" xr:uid="{D588822A-FBF1-45CA-AA98-35BBF49E9A9B}"/>
    <hyperlink ref="B9:H9" location="'СК-2'!A1" display="НАПРАВЛЕНИЕ 4. ФОРМИРОВАНИЕ ОСНОВ БЕЗОПАСНОГО ПОВЕДЕНИЯ" xr:uid="{24D151B2-ABC3-4060-8CB6-CD857330D27B}"/>
    <hyperlink ref="B20:H20" location="'РР-3'!A1" display="НАПРАВЛЕНИЕ 3. СВЯЗНАЯ РЕЧЬ" xr:uid="{D4C48D2C-8CC7-49E3-8618-F699639050C3}"/>
    <hyperlink ref="B18:H18" location="'РР-1'!A1" display="НАПРАВЛЕНИЕ 2. ЗВУКОВАЯ КУЛЬТУРА РЕЧИ." xr:uid="{11056597-7BD6-49B4-94EF-75AC54BCE49D}"/>
    <hyperlink ref="B22:H22" location="'РР-4'!A1" display="НАПРАВЛЕНИЕ 6. ИНТЕРЕС К ХУДОЖЕСТВЕННОЙ ЛИТЕРАТУРЕ" xr:uid="{BB440D00-F286-4459-82D5-44A9EE9A7CB5}"/>
    <hyperlink ref="B26:H26" location="'ХЭ-1'!A1" display="НАПРАВЛЕНИЕ 2. ИЗОБРАЗИТЕЛЬНАЯ ДЕЯТЕЛЬНОСТЬ" xr:uid="{D167C126-9B55-4ACB-A382-163A2B1CAC5A}"/>
    <hyperlink ref="B27:H27" location="'ХЭ-2'!A1" display="НАПРАВЛЕНИЕ 3. КОНСТРУКТИВНАЯ ДЕЯТЕЛЬНОСТЬ" xr:uid="{886CF713-8C85-44FA-B6D7-310F5DE857C2}"/>
    <hyperlink ref="B36:H36" location="'ИТОГОВАЯ ПО ОО'!A1" display="Обобщение результатов педагогической диагностики по всем образовательным областям " xr:uid="{2C4FCFD7-FEF0-43E9-8B6B-06C46AD5EFF3}"/>
    <hyperlink ref="B21:H21" location="'РР-4'!A1" display="'РР-4'!A1" xr:uid="{D56874F7-99D3-4CAF-8123-1B5D0197FA0E}"/>
    <hyperlink ref="B28:H28" location="'ХЭ-3'!A1" display="НАПРАВЛЕНИЕ 4. МУЗЫКАЛЬНАЯ ДЕЯТЕЛЬНОСТЬ" xr:uid="{8012C437-8D9C-481E-8BA9-5B608150AFA2}"/>
    <hyperlink ref="B29:H29" location="'ХЭ-4'!A1" display="НАПРАВЛЕНИЕ 5. ТЕАТРАЛИЗОВАННАЯ И КУЛЬТУРНО-ДОСУГОВАЯ ДЕЯТЕЛЬНОСТЬ" xr:uid="{4919FACF-F6E2-4E8F-9A69-C4C59209CE71}"/>
    <hyperlink ref="B33:H33" location="ФР!A1" display="НАПРАВЛЕНИЕ 2. ФОРМИРОВАНИЕ ОСНОВ ЗДОРОВОГО ОБРАЗА ЖИЗНИ. АКТИВНЫЙ ОТДЫХ" xr:uid="{29F1B0B5-1387-4E90-BFD5-65BCB4020A72}"/>
    <hyperlink ref="B32:H32" location="ФР!A1" display="НАПРАВЛЕНИЕ I. ОСНОВНАЯ ГИМНАСТИКА. ПОДВИЖНЫЕ И СПОРТИВНЫЕ ИГРЫ. СПОРТИВНЫЕ УПРАЖНЕНИЯ" xr:uid="{C6D62DA1-599F-4C7F-B6A7-816FF050A3A8}"/>
  </hyperlinks>
  <pageMargins left="0.45833333333333331" right="0.44791666666666669" top="0.75" bottom="0.75" header="0.3" footer="0.3"/>
  <pageSetup paperSize="9" orientation="portrait" verticalDpi="0" r:id="rId1"/>
  <headerFooter>
    <oddHeader>&amp;R&amp;"Monotype Corsiva"&amp;12О.В. Яковлева&amp;L&amp;"Monotype Corsiva"&amp;12Диагностика индивидуального развития детей  3-4 лет</oddHeader>
    <oddFooter>&amp;R&amp;"Monotype Corsiva"&amp;12https://vk.com/travel_posobiya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54C23-4D67-47FB-AD0F-FAF80B282606}">
  <sheetPr codeName="Лист23">
    <tabColor rgb="FF00B0F0"/>
    <pageSetUpPr fitToPage="1"/>
  </sheetPr>
  <dimension ref="A1:AB45"/>
  <sheetViews>
    <sheetView view="pageLayout" zoomScale="55" zoomScaleNormal="100" zoomScalePageLayoutView="55" workbookViewId="0">
      <selection activeCell="Y2" sqref="Y2:Z2"/>
    </sheetView>
  </sheetViews>
  <sheetFormatPr defaultColWidth="9.1796875" defaultRowHeight="14.5" x14ac:dyDescent="0.35"/>
  <cols>
    <col min="1" max="1" width="9.1796875" style="1"/>
    <col min="2" max="2" width="27.54296875" style="1" customWidth="1"/>
    <col min="3" max="12" width="9.1796875" style="1"/>
    <col min="13" max="13" width="12.26953125" style="1" customWidth="1"/>
    <col min="14" max="14" width="11.26953125" style="1" customWidth="1"/>
    <col min="15" max="15" width="13" style="1" customWidth="1"/>
    <col min="16" max="16" width="12.7265625" style="1" customWidth="1"/>
    <col min="17" max="17" width="10.453125" style="1" customWidth="1"/>
    <col min="18" max="22" width="11" style="1" customWidth="1"/>
    <col min="23" max="23" width="11.54296875" style="1" customWidth="1"/>
    <col min="24" max="24" width="11.453125" style="1" customWidth="1"/>
    <col min="25" max="25" width="11.81640625" style="1" customWidth="1"/>
    <col min="26" max="26" width="11.26953125" style="1" customWidth="1"/>
    <col min="27" max="16384" width="9.1796875" style="1"/>
  </cols>
  <sheetData>
    <row r="1" spans="1:28" ht="17.5" x14ac:dyDescent="0.35">
      <c r="A1" s="339" t="s">
        <v>58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</row>
    <row r="2" spans="1:28" ht="17.5" x14ac:dyDescent="0.35">
      <c r="A2" s="17" t="s">
        <v>149</v>
      </c>
      <c r="Y2" s="338" t="s">
        <v>125</v>
      </c>
      <c r="Z2" s="338"/>
    </row>
    <row r="3" spans="1:28" ht="18" thickBot="1" x14ac:dyDescent="0.4">
      <c r="A3" s="17" t="s">
        <v>59</v>
      </c>
    </row>
    <row r="4" spans="1:28" ht="24" customHeight="1" x14ac:dyDescent="0.35">
      <c r="A4" s="340" t="s">
        <v>9</v>
      </c>
      <c r="B4" s="340" t="s">
        <v>10</v>
      </c>
      <c r="C4" s="304" t="s">
        <v>261</v>
      </c>
      <c r="D4" s="301"/>
      <c r="E4" s="304" t="s">
        <v>262</v>
      </c>
      <c r="F4" s="301"/>
      <c r="G4" s="304" t="s">
        <v>271</v>
      </c>
      <c r="H4" s="301"/>
      <c r="I4" s="300" t="s">
        <v>263</v>
      </c>
      <c r="J4" s="301"/>
      <c r="K4" s="304" t="s">
        <v>264</v>
      </c>
      <c r="L4" s="301"/>
      <c r="M4" s="304" t="s">
        <v>265</v>
      </c>
      <c r="N4" s="301"/>
      <c r="O4" s="304" t="s">
        <v>270</v>
      </c>
      <c r="P4" s="301"/>
      <c r="Q4" s="304" t="s">
        <v>266</v>
      </c>
      <c r="R4" s="301"/>
      <c r="S4" s="294" t="s">
        <v>60</v>
      </c>
      <c r="T4" s="450"/>
      <c r="U4" s="281" t="s">
        <v>267</v>
      </c>
      <c r="V4" s="281"/>
      <c r="W4" s="281" t="s">
        <v>268</v>
      </c>
      <c r="X4" s="281"/>
      <c r="Y4" s="281" t="s">
        <v>269</v>
      </c>
      <c r="Z4" s="281"/>
      <c r="AA4" s="405" t="s">
        <v>11</v>
      </c>
      <c r="AB4" s="406"/>
    </row>
    <row r="5" spans="1:28" ht="138" customHeight="1" thickBot="1" x14ac:dyDescent="0.4">
      <c r="A5" s="341"/>
      <c r="B5" s="341"/>
      <c r="C5" s="305"/>
      <c r="D5" s="303"/>
      <c r="E5" s="305"/>
      <c r="F5" s="303"/>
      <c r="G5" s="305"/>
      <c r="H5" s="303"/>
      <c r="I5" s="302"/>
      <c r="J5" s="303"/>
      <c r="K5" s="305"/>
      <c r="L5" s="303"/>
      <c r="M5" s="305"/>
      <c r="N5" s="303"/>
      <c r="O5" s="305"/>
      <c r="P5" s="303"/>
      <c r="Q5" s="305"/>
      <c r="R5" s="303"/>
      <c r="S5" s="451"/>
      <c r="T5" s="452"/>
      <c r="U5" s="282"/>
      <c r="V5" s="282"/>
      <c r="W5" s="282"/>
      <c r="X5" s="282"/>
      <c r="Y5" s="282"/>
      <c r="Z5" s="282"/>
      <c r="AA5" s="409"/>
      <c r="AB5" s="410"/>
    </row>
    <row r="6" spans="1:28" ht="16" thickBot="1" x14ac:dyDescent="0.4">
      <c r="A6" s="342"/>
      <c r="B6" s="342"/>
      <c r="C6" s="25" t="s">
        <v>12</v>
      </c>
      <c r="D6" s="25" t="s">
        <v>13</v>
      </c>
      <c r="E6" s="25" t="s">
        <v>12</v>
      </c>
      <c r="F6" s="25" t="s">
        <v>13</v>
      </c>
      <c r="G6" s="25" t="s">
        <v>12</v>
      </c>
      <c r="H6" s="25" t="s">
        <v>13</v>
      </c>
      <c r="I6" s="25" t="s">
        <v>12</v>
      </c>
      <c r="J6" s="25" t="s">
        <v>13</v>
      </c>
      <c r="K6" s="25" t="s">
        <v>12</v>
      </c>
      <c r="L6" s="25" t="s">
        <v>13</v>
      </c>
      <c r="M6" s="25" t="s">
        <v>12</v>
      </c>
      <c r="N6" s="25" t="s">
        <v>13</v>
      </c>
      <c r="O6" s="25" t="s">
        <v>12</v>
      </c>
      <c r="P6" s="25" t="s">
        <v>13</v>
      </c>
      <c r="Q6" s="25" t="s">
        <v>12</v>
      </c>
      <c r="R6" s="25" t="s">
        <v>13</v>
      </c>
      <c r="S6" s="26" t="s">
        <v>12</v>
      </c>
      <c r="T6" s="26" t="s">
        <v>13</v>
      </c>
      <c r="U6" s="25" t="s">
        <v>12</v>
      </c>
      <c r="V6" s="25" t="s">
        <v>13</v>
      </c>
      <c r="W6" s="25" t="s">
        <v>12</v>
      </c>
      <c r="X6" s="25" t="s">
        <v>13</v>
      </c>
      <c r="Y6" s="25" t="s">
        <v>12</v>
      </c>
      <c r="Z6" s="25" t="s">
        <v>13</v>
      </c>
      <c r="AA6" s="26" t="s">
        <v>12</v>
      </c>
      <c r="AB6" s="26" t="s">
        <v>13</v>
      </c>
    </row>
    <row r="7" spans="1:28" ht="18.5" thickBot="1" x14ac:dyDescent="0.4">
      <c r="A7" s="27">
        <v>1</v>
      </c>
      <c r="B7" s="28" t="s">
        <v>14</v>
      </c>
      <c r="C7" s="231">
        <v>2</v>
      </c>
      <c r="D7" s="231">
        <v>3</v>
      </c>
      <c r="E7" s="231">
        <v>2</v>
      </c>
      <c r="F7" s="231">
        <v>3</v>
      </c>
      <c r="G7" s="231">
        <v>2</v>
      </c>
      <c r="H7" s="231">
        <v>3</v>
      </c>
      <c r="I7" s="231">
        <v>2</v>
      </c>
      <c r="J7" s="231">
        <v>3</v>
      </c>
      <c r="K7" s="231">
        <v>3</v>
      </c>
      <c r="L7" s="231">
        <v>4</v>
      </c>
      <c r="M7" s="231">
        <v>3</v>
      </c>
      <c r="N7" s="231">
        <v>4</v>
      </c>
      <c r="O7" s="231">
        <v>2</v>
      </c>
      <c r="P7" s="231">
        <v>4</v>
      </c>
      <c r="Q7" s="231">
        <v>3</v>
      </c>
      <c r="R7" s="231">
        <v>5</v>
      </c>
      <c r="S7" s="237">
        <f>(C7+E7+G7+I7+K7+M7+O7+Q7)/8</f>
        <v>2.375</v>
      </c>
      <c r="T7" s="237">
        <f>(D7+F7+H7+J7+L7+N7+P7+R7)/8</f>
        <v>3.625</v>
      </c>
      <c r="U7" s="233">
        <v>3</v>
      </c>
      <c r="V7" s="233">
        <v>4</v>
      </c>
      <c r="W7" s="233">
        <v>3</v>
      </c>
      <c r="X7" s="233">
        <v>4</v>
      </c>
      <c r="Y7" s="233">
        <v>3</v>
      </c>
      <c r="Z7" s="233">
        <v>4</v>
      </c>
      <c r="AA7" s="229">
        <f>(U7+W7+Y7)/3</f>
        <v>3</v>
      </c>
      <c r="AB7" s="229">
        <f>(V7+X7+Z7)/3</f>
        <v>4</v>
      </c>
    </row>
    <row r="8" spans="1:28" ht="18.5" thickBot="1" x14ac:dyDescent="0.4">
      <c r="A8" s="27">
        <v>2</v>
      </c>
      <c r="B8" s="28" t="s">
        <v>15</v>
      </c>
      <c r="C8" s="231">
        <v>3</v>
      </c>
      <c r="D8" s="231">
        <v>4</v>
      </c>
      <c r="E8" s="231">
        <v>2</v>
      </c>
      <c r="F8" s="231">
        <v>3</v>
      </c>
      <c r="G8" s="231">
        <v>2</v>
      </c>
      <c r="H8" s="231">
        <v>3</v>
      </c>
      <c r="I8" s="231">
        <v>2</v>
      </c>
      <c r="J8" s="231">
        <v>3</v>
      </c>
      <c r="K8" s="231">
        <v>2</v>
      </c>
      <c r="L8" s="231">
        <v>3</v>
      </c>
      <c r="M8" s="231">
        <v>2</v>
      </c>
      <c r="N8" s="231">
        <v>3</v>
      </c>
      <c r="O8" s="231">
        <v>2</v>
      </c>
      <c r="P8" s="231">
        <v>3</v>
      </c>
      <c r="Q8" s="231">
        <v>2</v>
      </c>
      <c r="R8" s="231">
        <v>3</v>
      </c>
      <c r="S8" s="237">
        <f t="shared" ref="S8:S31" si="0">(C8+E8+G8+I8+K8+M8+O8+Q8)/8</f>
        <v>2.125</v>
      </c>
      <c r="T8" s="237">
        <f t="shared" ref="T8:T31" si="1">(D8+F8+H8+J8+L8+N8+P8+R8)/8</f>
        <v>3.125</v>
      </c>
      <c r="U8" s="233">
        <v>2</v>
      </c>
      <c r="V8" s="233">
        <v>3</v>
      </c>
      <c r="W8" s="233">
        <v>2</v>
      </c>
      <c r="X8" s="233">
        <v>3</v>
      </c>
      <c r="Y8" s="233">
        <v>2</v>
      </c>
      <c r="Z8" s="233">
        <v>3</v>
      </c>
      <c r="AA8" s="229">
        <f t="shared" ref="AA8:AA31" si="2">(U8+W8+Y8)/3</f>
        <v>2</v>
      </c>
      <c r="AB8" s="229">
        <f t="shared" ref="AB8:AB31" si="3">(V8+X8+Z8)/3</f>
        <v>3</v>
      </c>
    </row>
    <row r="9" spans="1:28" ht="16.5" customHeight="1" thickBot="1" x14ac:dyDescent="0.4">
      <c r="A9" s="27">
        <v>3</v>
      </c>
      <c r="B9" s="28" t="s">
        <v>16</v>
      </c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7">
        <f t="shared" si="0"/>
        <v>0</v>
      </c>
      <c r="T9" s="237">
        <f t="shared" si="1"/>
        <v>0</v>
      </c>
      <c r="U9" s="233"/>
      <c r="V9" s="233"/>
      <c r="W9" s="233"/>
      <c r="X9" s="233"/>
      <c r="Y9" s="233"/>
      <c r="Z9" s="233"/>
      <c r="AA9" s="229">
        <f t="shared" si="2"/>
        <v>0</v>
      </c>
      <c r="AB9" s="229">
        <f t="shared" si="3"/>
        <v>0</v>
      </c>
    </row>
    <row r="10" spans="1:28" ht="18.5" thickBot="1" x14ac:dyDescent="0.4">
      <c r="A10" s="27">
        <v>4</v>
      </c>
      <c r="B10" s="28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7">
        <f t="shared" si="0"/>
        <v>0</v>
      </c>
      <c r="T10" s="237">
        <f t="shared" si="1"/>
        <v>0</v>
      </c>
      <c r="U10" s="233"/>
      <c r="V10" s="233"/>
      <c r="W10" s="233"/>
      <c r="X10" s="233"/>
      <c r="Y10" s="233"/>
      <c r="Z10" s="233"/>
      <c r="AA10" s="229">
        <f t="shared" si="2"/>
        <v>0</v>
      </c>
      <c r="AB10" s="229">
        <f t="shared" si="3"/>
        <v>0</v>
      </c>
    </row>
    <row r="11" spans="1:28" ht="18.5" thickBot="1" x14ac:dyDescent="0.4">
      <c r="A11" s="27">
        <v>5</v>
      </c>
      <c r="B11" s="28"/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7">
        <f t="shared" si="0"/>
        <v>0</v>
      </c>
      <c r="T11" s="237">
        <f t="shared" si="1"/>
        <v>0</v>
      </c>
      <c r="U11" s="233"/>
      <c r="V11" s="233"/>
      <c r="W11" s="233"/>
      <c r="X11" s="233"/>
      <c r="Y11" s="233"/>
      <c r="Z11" s="233"/>
      <c r="AA11" s="229">
        <f t="shared" si="2"/>
        <v>0</v>
      </c>
      <c r="AB11" s="229">
        <f t="shared" si="3"/>
        <v>0</v>
      </c>
    </row>
    <row r="12" spans="1:28" ht="18.5" thickBot="1" x14ac:dyDescent="0.4">
      <c r="A12" s="27">
        <v>6</v>
      </c>
      <c r="B12" s="28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7">
        <f t="shared" si="0"/>
        <v>0</v>
      </c>
      <c r="T12" s="237">
        <f t="shared" si="1"/>
        <v>0</v>
      </c>
      <c r="U12" s="233"/>
      <c r="V12" s="233"/>
      <c r="W12" s="233"/>
      <c r="X12" s="233"/>
      <c r="Y12" s="233"/>
      <c r="Z12" s="233"/>
      <c r="AA12" s="229">
        <f t="shared" si="2"/>
        <v>0</v>
      </c>
      <c r="AB12" s="229">
        <f t="shared" si="3"/>
        <v>0</v>
      </c>
    </row>
    <row r="13" spans="1:28" ht="18.5" thickBot="1" x14ac:dyDescent="0.4">
      <c r="A13" s="27">
        <v>7</v>
      </c>
      <c r="B13" s="28"/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  <c r="S13" s="237">
        <f t="shared" si="0"/>
        <v>0</v>
      </c>
      <c r="T13" s="237">
        <f t="shared" si="1"/>
        <v>0</v>
      </c>
      <c r="U13" s="233"/>
      <c r="V13" s="233"/>
      <c r="W13" s="233"/>
      <c r="X13" s="233"/>
      <c r="Y13" s="233"/>
      <c r="Z13" s="233"/>
      <c r="AA13" s="229">
        <f t="shared" si="2"/>
        <v>0</v>
      </c>
      <c r="AB13" s="229">
        <f t="shared" si="3"/>
        <v>0</v>
      </c>
    </row>
    <row r="14" spans="1:28" ht="18.5" thickBot="1" x14ac:dyDescent="0.4">
      <c r="A14" s="27">
        <v>8</v>
      </c>
      <c r="B14" s="28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7">
        <f t="shared" si="0"/>
        <v>0</v>
      </c>
      <c r="T14" s="237">
        <f t="shared" si="1"/>
        <v>0</v>
      </c>
      <c r="U14" s="233"/>
      <c r="V14" s="233"/>
      <c r="W14" s="233"/>
      <c r="X14" s="233"/>
      <c r="Y14" s="233"/>
      <c r="Z14" s="233"/>
      <c r="AA14" s="229">
        <f t="shared" si="2"/>
        <v>0</v>
      </c>
      <c r="AB14" s="229">
        <f t="shared" si="3"/>
        <v>0</v>
      </c>
    </row>
    <row r="15" spans="1:28" ht="18.5" thickBot="1" x14ac:dyDescent="0.4">
      <c r="A15" s="27">
        <v>9</v>
      </c>
      <c r="B15" s="28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31"/>
      <c r="P15" s="231"/>
      <c r="Q15" s="231"/>
      <c r="R15" s="231"/>
      <c r="S15" s="237">
        <f t="shared" si="0"/>
        <v>0</v>
      </c>
      <c r="T15" s="237">
        <f t="shared" si="1"/>
        <v>0</v>
      </c>
      <c r="U15" s="233"/>
      <c r="V15" s="233"/>
      <c r="W15" s="233"/>
      <c r="X15" s="233"/>
      <c r="Y15" s="233"/>
      <c r="Z15" s="233"/>
      <c r="AA15" s="229">
        <f t="shared" si="2"/>
        <v>0</v>
      </c>
      <c r="AB15" s="229">
        <f t="shared" si="3"/>
        <v>0</v>
      </c>
    </row>
    <row r="16" spans="1:28" ht="18.5" thickBot="1" x14ac:dyDescent="0.4">
      <c r="A16" s="27">
        <v>10</v>
      </c>
      <c r="B16" s="28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7">
        <f t="shared" si="0"/>
        <v>0</v>
      </c>
      <c r="T16" s="237">
        <f t="shared" si="1"/>
        <v>0</v>
      </c>
      <c r="U16" s="233"/>
      <c r="V16" s="233"/>
      <c r="W16" s="233"/>
      <c r="X16" s="233"/>
      <c r="Y16" s="233"/>
      <c r="Z16" s="233"/>
      <c r="AA16" s="229">
        <f t="shared" si="2"/>
        <v>0</v>
      </c>
      <c r="AB16" s="229">
        <f t="shared" si="3"/>
        <v>0</v>
      </c>
    </row>
    <row r="17" spans="1:28" ht="18.5" thickBot="1" x14ac:dyDescent="0.4">
      <c r="A17" s="27">
        <v>11</v>
      </c>
      <c r="B17" s="28"/>
      <c r="C17" s="231"/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N17" s="231"/>
      <c r="O17" s="231"/>
      <c r="P17" s="231"/>
      <c r="Q17" s="231"/>
      <c r="R17" s="231"/>
      <c r="S17" s="237">
        <f t="shared" si="0"/>
        <v>0</v>
      </c>
      <c r="T17" s="237">
        <f t="shared" si="1"/>
        <v>0</v>
      </c>
      <c r="U17" s="233"/>
      <c r="V17" s="233"/>
      <c r="W17" s="233"/>
      <c r="X17" s="233"/>
      <c r="Y17" s="233"/>
      <c r="Z17" s="233"/>
      <c r="AA17" s="229">
        <f t="shared" si="2"/>
        <v>0</v>
      </c>
      <c r="AB17" s="229">
        <f t="shared" si="3"/>
        <v>0</v>
      </c>
    </row>
    <row r="18" spans="1:28" ht="18.5" thickBot="1" x14ac:dyDescent="0.4">
      <c r="A18" s="27">
        <v>12</v>
      </c>
      <c r="B18" s="28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7">
        <f t="shared" si="0"/>
        <v>0</v>
      </c>
      <c r="T18" s="237">
        <f t="shared" si="1"/>
        <v>0</v>
      </c>
      <c r="U18" s="233"/>
      <c r="V18" s="233"/>
      <c r="W18" s="233"/>
      <c r="X18" s="233"/>
      <c r="Y18" s="233"/>
      <c r="Z18" s="233"/>
      <c r="AA18" s="229">
        <f t="shared" si="2"/>
        <v>0</v>
      </c>
      <c r="AB18" s="229">
        <f t="shared" si="3"/>
        <v>0</v>
      </c>
    </row>
    <row r="19" spans="1:28" ht="18.5" thickBot="1" x14ac:dyDescent="0.4">
      <c r="A19" s="27">
        <v>13</v>
      </c>
      <c r="B19" s="28"/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7">
        <f t="shared" si="0"/>
        <v>0</v>
      </c>
      <c r="T19" s="237">
        <f t="shared" si="1"/>
        <v>0</v>
      </c>
      <c r="U19" s="233"/>
      <c r="V19" s="233"/>
      <c r="W19" s="233"/>
      <c r="X19" s="233"/>
      <c r="Y19" s="233"/>
      <c r="Z19" s="233"/>
      <c r="AA19" s="229">
        <f t="shared" si="2"/>
        <v>0</v>
      </c>
      <c r="AB19" s="229">
        <f t="shared" si="3"/>
        <v>0</v>
      </c>
    </row>
    <row r="20" spans="1:28" ht="18.5" thickBot="1" x14ac:dyDescent="0.4">
      <c r="A20" s="27">
        <v>14</v>
      </c>
      <c r="B20" s="28"/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7">
        <f t="shared" si="0"/>
        <v>0</v>
      </c>
      <c r="T20" s="237">
        <f t="shared" si="1"/>
        <v>0</v>
      </c>
      <c r="U20" s="233"/>
      <c r="V20" s="233"/>
      <c r="W20" s="233"/>
      <c r="X20" s="233"/>
      <c r="Y20" s="233"/>
      <c r="Z20" s="233"/>
      <c r="AA20" s="229">
        <f t="shared" si="2"/>
        <v>0</v>
      </c>
      <c r="AB20" s="229">
        <f t="shared" si="3"/>
        <v>0</v>
      </c>
    </row>
    <row r="21" spans="1:28" ht="18.5" thickBot="1" x14ac:dyDescent="0.4">
      <c r="A21" s="27">
        <v>15</v>
      </c>
      <c r="B21" s="28"/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7">
        <f t="shared" si="0"/>
        <v>0</v>
      </c>
      <c r="T21" s="237">
        <f t="shared" si="1"/>
        <v>0</v>
      </c>
      <c r="U21" s="233"/>
      <c r="V21" s="233"/>
      <c r="W21" s="233"/>
      <c r="X21" s="233"/>
      <c r="Y21" s="233"/>
      <c r="Z21" s="233"/>
      <c r="AA21" s="229">
        <f t="shared" si="2"/>
        <v>0</v>
      </c>
      <c r="AB21" s="229">
        <f t="shared" si="3"/>
        <v>0</v>
      </c>
    </row>
    <row r="22" spans="1:28" ht="18.5" thickBot="1" x14ac:dyDescent="0.4">
      <c r="A22" s="27">
        <v>16</v>
      </c>
      <c r="B22" s="28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7">
        <f t="shared" si="0"/>
        <v>0</v>
      </c>
      <c r="T22" s="237">
        <f t="shared" si="1"/>
        <v>0</v>
      </c>
      <c r="U22" s="233"/>
      <c r="V22" s="233"/>
      <c r="W22" s="233"/>
      <c r="X22" s="233"/>
      <c r="Y22" s="233"/>
      <c r="Z22" s="233"/>
      <c r="AA22" s="229">
        <f t="shared" si="2"/>
        <v>0</v>
      </c>
      <c r="AB22" s="229">
        <f t="shared" si="3"/>
        <v>0</v>
      </c>
    </row>
    <row r="23" spans="1:28" ht="18.5" thickBot="1" x14ac:dyDescent="0.4">
      <c r="A23" s="27">
        <v>17</v>
      </c>
      <c r="B23" s="28"/>
      <c r="C23" s="231"/>
      <c r="D23" s="231"/>
      <c r="E23" s="231"/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7">
        <f t="shared" si="0"/>
        <v>0</v>
      </c>
      <c r="T23" s="237">
        <f t="shared" si="1"/>
        <v>0</v>
      </c>
      <c r="U23" s="233"/>
      <c r="V23" s="233"/>
      <c r="W23" s="233"/>
      <c r="X23" s="233"/>
      <c r="Y23" s="233"/>
      <c r="Z23" s="233"/>
      <c r="AA23" s="229">
        <f t="shared" si="2"/>
        <v>0</v>
      </c>
      <c r="AB23" s="229">
        <f t="shared" si="3"/>
        <v>0</v>
      </c>
    </row>
    <row r="24" spans="1:28" ht="18.5" thickBot="1" x14ac:dyDescent="0.4">
      <c r="A24" s="27">
        <v>18</v>
      </c>
      <c r="B24" s="28"/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7">
        <f t="shared" si="0"/>
        <v>0</v>
      </c>
      <c r="T24" s="237">
        <f t="shared" si="1"/>
        <v>0</v>
      </c>
      <c r="U24" s="233"/>
      <c r="V24" s="233"/>
      <c r="W24" s="233"/>
      <c r="X24" s="233"/>
      <c r="Y24" s="233"/>
      <c r="Z24" s="233"/>
      <c r="AA24" s="229">
        <f t="shared" si="2"/>
        <v>0</v>
      </c>
      <c r="AB24" s="229">
        <f t="shared" si="3"/>
        <v>0</v>
      </c>
    </row>
    <row r="25" spans="1:28" ht="18.5" thickBot="1" x14ac:dyDescent="0.4">
      <c r="A25" s="27">
        <v>19</v>
      </c>
      <c r="B25" s="28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7">
        <f t="shared" si="0"/>
        <v>0</v>
      </c>
      <c r="T25" s="237">
        <f t="shared" si="1"/>
        <v>0</v>
      </c>
      <c r="U25" s="233"/>
      <c r="V25" s="233"/>
      <c r="W25" s="233"/>
      <c r="X25" s="233"/>
      <c r="Y25" s="233"/>
      <c r="Z25" s="233"/>
      <c r="AA25" s="229">
        <f t="shared" si="2"/>
        <v>0</v>
      </c>
      <c r="AB25" s="229">
        <f t="shared" si="3"/>
        <v>0</v>
      </c>
    </row>
    <row r="26" spans="1:28" ht="18.5" thickBot="1" x14ac:dyDescent="0.4">
      <c r="A26" s="27">
        <v>20</v>
      </c>
      <c r="B26" s="28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7">
        <f t="shared" si="0"/>
        <v>0</v>
      </c>
      <c r="T26" s="237">
        <f t="shared" si="1"/>
        <v>0</v>
      </c>
      <c r="U26" s="233"/>
      <c r="V26" s="233"/>
      <c r="W26" s="233"/>
      <c r="X26" s="233"/>
      <c r="Y26" s="233"/>
      <c r="Z26" s="233"/>
      <c r="AA26" s="229">
        <f t="shared" si="2"/>
        <v>0</v>
      </c>
      <c r="AB26" s="229">
        <f t="shared" si="3"/>
        <v>0</v>
      </c>
    </row>
    <row r="27" spans="1:28" ht="18.5" thickBot="1" x14ac:dyDescent="0.4">
      <c r="A27" s="27">
        <v>21</v>
      </c>
      <c r="B27" s="28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7">
        <f t="shared" si="0"/>
        <v>0</v>
      </c>
      <c r="T27" s="237">
        <f t="shared" si="1"/>
        <v>0</v>
      </c>
      <c r="U27" s="233"/>
      <c r="V27" s="233"/>
      <c r="W27" s="233"/>
      <c r="X27" s="233"/>
      <c r="Y27" s="233"/>
      <c r="Z27" s="233"/>
      <c r="AA27" s="229">
        <f t="shared" si="2"/>
        <v>0</v>
      </c>
      <c r="AB27" s="229">
        <f t="shared" si="3"/>
        <v>0</v>
      </c>
    </row>
    <row r="28" spans="1:28" ht="18.5" thickBot="1" x14ac:dyDescent="0.4">
      <c r="A28" s="27">
        <v>22</v>
      </c>
      <c r="B28" s="28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7">
        <f t="shared" si="0"/>
        <v>0</v>
      </c>
      <c r="T28" s="237">
        <f t="shared" si="1"/>
        <v>0</v>
      </c>
      <c r="U28" s="233"/>
      <c r="V28" s="233"/>
      <c r="W28" s="233"/>
      <c r="X28" s="233"/>
      <c r="Y28" s="233"/>
      <c r="Z28" s="233"/>
      <c r="AA28" s="229">
        <f t="shared" si="2"/>
        <v>0</v>
      </c>
      <c r="AB28" s="229">
        <f t="shared" si="3"/>
        <v>0</v>
      </c>
    </row>
    <row r="29" spans="1:28" ht="18.5" thickBot="1" x14ac:dyDescent="0.4">
      <c r="A29" s="27">
        <v>23</v>
      </c>
      <c r="B29" s="28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1"/>
      <c r="Q29" s="231"/>
      <c r="R29" s="231"/>
      <c r="S29" s="237">
        <f t="shared" si="0"/>
        <v>0</v>
      </c>
      <c r="T29" s="237">
        <f t="shared" si="1"/>
        <v>0</v>
      </c>
      <c r="U29" s="233"/>
      <c r="V29" s="233"/>
      <c r="W29" s="233"/>
      <c r="X29" s="233"/>
      <c r="Y29" s="233"/>
      <c r="Z29" s="233"/>
      <c r="AA29" s="229">
        <f t="shared" si="2"/>
        <v>0</v>
      </c>
      <c r="AB29" s="229">
        <f t="shared" si="3"/>
        <v>0</v>
      </c>
    </row>
    <row r="30" spans="1:28" ht="18.5" thickBot="1" x14ac:dyDescent="0.4">
      <c r="A30" s="27">
        <v>24</v>
      </c>
      <c r="B30" s="28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7">
        <f t="shared" si="0"/>
        <v>0</v>
      </c>
      <c r="T30" s="237">
        <f t="shared" si="1"/>
        <v>0</v>
      </c>
      <c r="U30" s="233"/>
      <c r="V30" s="233"/>
      <c r="W30" s="233"/>
      <c r="X30" s="233"/>
      <c r="Y30" s="233"/>
      <c r="Z30" s="233"/>
      <c r="AA30" s="229">
        <f t="shared" si="2"/>
        <v>0</v>
      </c>
      <c r="AB30" s="229">
        <f t="shared" si="3"/>
        <v>0</v>
      </c>
    </row>
    <row r="31" spans="1:28" ht="18.5" thickBot="1" x14ac:dyDescent="0.4">
      <c r="A31" s="27"/>
      <c r="B31" s="29" t="s">
        <v>17</v>
      </c>
      <c r="C31" s="227">
        <f t="shared" ref="C31:R31" si="4">(C7+C8+C9+C10+C11+C12+C13+C14+C15+C16+C17+C18+C19+C20+C21+C22+C23+C24+C25+C26+C27+C28+C29+C30)/COUNTA($B$7:$B$30)</f>
        <v>1.6666666666666667</v>
      </c>
      <c r="D31" s="227">
        <f t="shared" si="4"/>
        <v>2.3333333333333335</v>
      </c>
      <c r="E31" s="227">
        <f t="shared" si="4"/>
        <v>1.3333333333333333</v>
      </c>
      <c r="F31" s="227">
        <f t="shared" si="4"/>
        <v>2</v>
      </c>
      <c r="G31" s="227">
        <f t="shared" si="4"/>
        <v>1.3333333333333333</v>
      </c>
      <c r="H31" s="227">
        <f t="shared" si="4"/>
        <v>2</v>
      </c>
      <c r="I31" s="227">
        <f t="shared" si="4"/>
        <v>1.3333333333333333</v>
      </c>
      <c r="J31" s="227">
        <f t="shared" si="4"/>
        <v>2</v>
      </c>
      <c r="K31" s="227">
        <f t="shared" si="4"/>
        <v>1.6666666666666667</v>
      </c>
      <c r="L31" s="227">
        <f t="shared" si="4"/>
        <v>2.3333333333333335</v>
      </c>
      <c r="M31" s="227">
        <f t="shared" si="4"/>
        <v>1.6666666666666667</v>
      </c>
      <c r="N31" s="227">
        <f t="shared" si="4"/>
        <v>2.3333333333333335</v>
      </c>
      <c r="O31" s="227">
        <f t="shared" si="4"/>
        <v>1.3333333333333333</v>
      </c>
      <c r="P31" s="227">
        <f t="shared" si="4"/>
        <v>2.3333333333333335</v>
      </c>
      <c r="Q31" s="227">
        <f t="shared" si="4"/>
        <v>1.6666666666666667</v>
      </c>
      <c r="R31" s="227">
        <f t="shared" si="4"/>
        <v>2.6666666666666665</v>
      </c>
      <c r="S31" s="228">
        <f t="shared" si="0"/>
        <v>1.5</v>
      </c>
      <c r="T31" s="228">
        <f t="shared" si="1"/>
        <v>2.2500000000000004</v>
      </c>
      <c r="U31" s="227">
        <f t="shared" ref="U31:V31" si="5">(U7+U8+U9+U10+U11+U12+U13+U14+U15+U16+U17+U18+U19+U20+U21+U22+U23+U24+U25+U26+U27+U28+U29+U30)/COUNTA($B$7:$B$30)</f>
        <v>1.6666666666666667</v>
      </c>
      <c r="V31" s="227">
        <f t="shared" si="5"/>
        <v>2.3333333333333335</v>
      </c>
      <c r="W31" s="227">
        <f t="shared" ref="W31:X31" si="6">(W7+W8+W9+W10+W11+W12+W13+W14+W15+W16+W17+W18+W19+W20+W21+W22+W23+W24+W25+W26+W27+W28+W29+W30)/COUNTA($B$7:$B$30)</f>
        <v>1.6666666666666667</v>
      </c>
      <c r="X31" s="227">
        <f t="shared" si="6"/>
        <v>2.3333333333333335</v>
      </c>
      <c r="Y31" s="227">
        <f>(Y7+Y8+Y9+Y10+Y11+Y12+Y13+Y14+Y15+Y16+Y17+Y18+Y19+Y20+Y21+Y22+Y23+Y24+Y25+Y26+Y27+Y28+Y29+Y30)/COUNTA($B$7:$B$30)</f>
        <v>1.6666666666666667</v>
      </c>
      <c r="Z31" s="227">
        <f>(Z7+Z8+Z9+Z10+Z11+Z12+Z13+Z14+Z15+Z16+Z17+Z18+Z19+Z20+Z21+Z22+Z23+Z24+Z25+Z26+Z27+Z28+Z29+Z30)/COUNTA($B$7:$B$30)</f>
        <v>2.3333333333333335</v>
      </c>
      <c r="AA31" s="228">
        <f t="shared" si="2"/>
        <v>1.6666666666666667</v>
      </c>
      <c r="AB31" s="228">
        <f t="shared" si="3"/>
        <v>2.3333333333333335</v>
      </c>
    </row>
    <row r="33" spans="2:7" ht="17.25" customHeight="1" x14ac:dyDescent="0.35">
      <c r="B33" s="30" t="s">
        <v>18</v>
      </c>
      <c r="C33" s="31"/>
      <c r="D33" s="31"/>
      <c r="E33" s="31"/>
      <c r="F33" s="31"/>
    </row>
    <row r="34" spans="2:7" ht="28" x14ac:dyDescent="0.35">
      <c r="B34" s="32"/>
      <c r="C34" s="34" t="s">
        <v>19</v>
      </c>
      <c r="D34" s="34" t="s">
        <v>20</v>
      </c>
      <c r="E34" s="34" t="s">
        <v>21</v>
      </c>
      <c r="F34" s="34" t="s">
        <v>22</v>
      </c>
    </row>
    <row r="35" spans="2:7" ht="18" x14ac:dyDescent="0.4">
      <c r="B35" s="457" t="s">
        <v>23</v>
      </c>
      <c r="C35" s="455">
        <f>COUNTA($B$7:$B$30)</f>
        <v>3</v>
      </c>
      <c r="D35" s="230">
        <f>COUNTIF(S7:S30,"&gt;=3,8")</f>
        <v>0</v>
      </c>
      <c r="E35" s="230">
        <f>COUNTIFS(S7:S30,"&lt;3,7",S7:S30,"&gt;=2,3")</f>
        <v>1</v>
      </c>
      <c r="F35" s="230">
        <f>COUNTIFS(S7:S30,"&lt;2,2",S7:S30,"&gt;0")</f>
        <v>1</v>
      </c>
    </row>
    <row r="36" spans="2:7" ht="18" x14ac:dyDescent="0.4">
      <c r="B36" s="458"/>
      <c r="C36" s="456"/>
      <c r="D36" s="232">
        <f>COUNTIF(AA7:AA30,"&gt;=3,8")</f>
        <v>0</v>
      </c>
      <c r="E36" s="232">
        <f>COUNTIFS(AA7:AA30,"&lt;3,7",AA7:AA30,"&gt;=2,3")</f>
        <v>1</v>
      </c>
      <c r="F36" s="232">
        <f>COUNTIFS(AA7:AA30,"&lt;2,2",AA7:AA30,"&gt;0")</f>
        <v>1</v>
      </c>
    </row>
    <row r="37" spans="2:7" ht="18" x14ac:dyDescent="0.4">
      <c r="B37" s="453" t="s">
        <v>24</v>
      </c>
      <c r="C37" s="454">
        <v>100</v>
      </c>
      <c r="D37" s="230">
        <f>D35*C37/C35</f>
        <v>0</v>
      </c>
      <c r="E37" s="234">
        <f>E35*C37/C35</f>
        <v>33.333333333333336</v>
      </c>
      <c r="F37" s="234">
        <f>F35*C37/C35</f>
        <v>33.333333333333336</v>
      </c>
      <c r="G37" s="165" t="s">
        <v>272</v>
      </c>
    </row>
    <row r="38" spans="2:7" ht="18" x14ac:dyDescent="0.4">
      <c r="B38" s="453"/>
      <c r="C38" s="454"/>
      <c r="D38" s="232">
        <f>D35*C37/C35</f>
        <v>0</v>
      </c>
      <c r="E38" s="236">
        <f>E35*C37/C35</f>
        <v>33.333333333333336</v>
      </c>
      <c r="F38" s="236">
        <f>F35*C37/C35</f>
        <v>33.333333333333336</v>
      </c>
      <c r="G38" s="165" t="s">
        <v>273</v>
      </c>
    </row>
    <row r="39" spans="2:7" ht="15.5" x14ac:dyDescent="0.35">
      <c r="B39" s="176"/>
      <c r="C39" s="31"/>
      <c r="D39" s="31"/>
      <c r="E39" s="31"/>
      <c r="F39" s="31"/>
    </row>
    <row r="40" spans="2:7" ht="18.75" customHeight="1" x14ac:dyDescent="0.35">
      <c r="B40" s="154" t="s">
        <v>25</v>
      </c>
      <c r="C40" s="31"/>
      <c r="D40" s="31"/>
      <c r="E40" s="31"/>
      <c r="F40" s="31"/>
    </row>
    <row r="41" spans="2:7" ht="28" x14ac:dyDescent="0.35">
      <c r="B41" s="235"/>
      <c r="C41" s="34" t="s">
        <v>19</v>
      </c>
      <c r="D41" s="34" t="s">
        <v>20</v>
      </c>
      <c r="E41" s="34" t="s">
        <v>21</v>
      </c>
      <c r="F41" s="34" t="s">
        <v>22</v>
      </c>
    </row>
    <row r="42" spans="2:7" ht="18" x14ac:dyDescent="0.4">
      <c r="B42" s="457" t="s">
        <v>23</v>
      </c>
      <c r="C42" s="455">
        <f>COUNTA(B7:B30)</f>
        <v>3</v>
      </c>
      <c r="D42" s="230">
        <f>COUNTIF(T7:T30,"&gt;=3,8")</f>
        <v>0</v>
      </c>
      <c r="E42" s="230">
        <f>COUNTIFS(T7:T30,"&lt;3,7",T7:T30,"&gt;=2,3")</f>
        <v>2</v>
      </c>
      <c r="F42" s="230">
        <f>COUNTIFS(T7:T30,"&lt;2,2",T7:T30,"&gt;0")</f>
        <v>0</v>
      </c>
    </row>
    <row r="43" spans="2:7" ht="18" x14ac:dyDescent="0.4">
      <c r="B43" s="458"/>
      <c r="C43" s="456"/>
      <c r="D43" s="232">
        <f>COUNTIF(AA14:AA37,"&gt;=3,8")</f>
        <v>0</v>
      </c>
      <c r="E43" s="232">
        <f>COUNTIFS(AA14:AA37,"&lt;3,7",AA14:AA37,"&gt;=2,3")</f>
        <v>0</v>
      </c>
      <c r="F43" s="232">
        <f>COUNTIFS(AA14:AA37,"&lt;2,2",AA14:AA37,"&gt;0")</f>
        <v>1</v>
      </c>
    </row>
    <row r="44" spans="2:7" ht="18" x14ac:dyDescent="0.4">
      <c r="B44" s="453" t="s">
        <v>24</v>
      </c>
      <c r="C44" s="454">
        <v>100</v>
      </c>
      <c r="D44" s="234">
        <f>D42*C44/C42</f>
        <v>0</v>
      </c>
      <c r="E44" s="234">
        <f>E42*C44/C42</f>
        <v>66.666666666666671</v>
      </c>
      <c r="F44" s="234">
        <f>F42*C44/C42</f>
        <v>0</v>
      </c>
    </row>
    <row r="45" spans="2:7" ht="18" x14ac:dyDescent="0.4">
      <c r="B45" s="453"/>
      <c r="C45" s="454"/>
      <c r="D45" s="232">
        <f>D42*C44/C42</f>
        <v>0</v>
      </c>
      <c r="E45" s="236">
        <f>E42*C44/C42</f>
        <v>66.666666666666671</v>
      </c>
      <c r="F45" s="236">
        <f>F42*C44/C42</f>
        <v>0</v>
      </c>
    </row>
  </sheetData>
  <sheetProtection algorithmName="SHA-512" hashValue="0TCDVhCbnimPBsW5aNYx3OIUo/cxnwdf78oNketc6vWjYvf14jDA+AWL2ze3FmPovNDIfwiqiJidsrfqGeM6EA==" saltValue="wKd3nCY7hPt5QHbdG+iHeA==" spinCount="100000" sheet="1" objects="1" formatCells="0" formatColumns="0" formatRows="0" insertColumns="0" insertRows="0" insertHyperlinks="0" deleteColumns="0" deleteRows="0" sort="0" autoFilter="0" pivotTables="0"/>
  <mergeCells count="25">
    <mergeCell ref="W4:X5"/>
    <mergeCell ref="E4:F5"/>
    <mergeCell ref="Y2:Z2"/>
    <mergeCell ref="Y4:Z5"/>
    <mergeCell ref="A1:AB1"/>
    <mergeCell ref="AA4:AB5"/>
    <mergeCell ref="C4:D5"/>
    <mergeCell ref="A4:A6"/>
    <mergeCell ref="B4:B6"/>
    <mergeCell ref="I4:J5"/>
    <mergeCell ref="Q4:R5"/>
    <mergeCell ref="O4:P5"/>
    <mergeCell ref="G4:H5"/>
    <mergeCell ref="K4:L5"/>
    <mergeCell ref="M4:N5"/>
    <mergeCell ref="U4:V5"/>
    <mergeCell ref="S4:T5"/>
    <mergeCell ref="B37:B38"/>
    <mergeCell ref="B44:B45"/>
    <mergeCell ref="C37:C38"/>
    <mergeCell ref="C44:C45"/>
    <mergeCell ref="C35:C36"/>
    <mergeCell ref="C42:C43"/>
    <mergeCell ref="B42:B43"/>
    <mergeCell ref="B35:B36"/>
  </mergeCells>
  <hyperlinks>
    <hyperlink ref="Y2" location="ОГЛАВЛЕНИЕ!A1" display="ОГЛАВЛЕНИЕ" xr:uid="{C6B65961-EE35-4B87-BB1D-CB750164F9F9}"/>
  </hyperlinks>
  <pageMargins left="0.7" right="0.7" top="0.75" bottom="0.75" header="0.3" footer="0.3"/>
  <pageSetup paperSize="9" scale="42" fitToHeight="0" orientation="landscape" verticalDpi="0" r:id="rId1"/>
  <headerFooter>
    <oddHeader>&amp;R&amp;"Monotype Corsiva"&amp;12О.В. Яковлева&amp;L&amp;"Monotype Corsiva"&amp;12Диагностика индивидуального развития детей  3-4 лет</oddHeader>
    <oddFooter>&amp;R&amp;"Monotype Corsiva"&amp;12https://vk.com/travel_posobiya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00D9E-31F2-4D45-BFEF-315F9EB88350}">
  <sheetPr codeName="Лист25">
    <tabColor rgb="FF00B0F0"/>
    <pageSetUpPr fitToPage="1"/>
  </sheetPr>
  <dimension ref="A1:F42"/>
  <sheetViews>
    <sheetView view="pageLayout" topLeftCell="A4" zoomScaleNormal="100" workbookViewId="0">
      <selection activeCell="B4" sqref="B4"/>
    </sheetView>
  </sheetViews>
  <sheetFormatPr defaultRowHeight="14.5" x14ac:dyDescent="0.35"/>
  <cols>
    <col min="1" max="1" width="6.81640625" customWidth="1"/>
    <col min="2" max="2" width="14" customWidth="1"/>
    <col min="3" max="3" width="25.81640625" customWidth="1"/>
    <col min="4" max="4" width="19.54296875" customWidth="1"/>
    <col min="5" max="5" width="15.26953125" customWidth="1"/>
  </cols>
  <sheetData>
    <row r="1" spans="1:6" ht="17.5" x14ac:dyDescent="0.35">
      <c r="A1" s="374" t="s">
        <v>52</v>
      </c>
      <c r="B1" s="374"/>
      <c r="C1" s="374"/>
      <c r="D1" s="374"/>
      <c r="E1" s="374"/>
      <c r="F1" s="374"/>
    </row>
    <row r="2" spans="1:6" ht="19.5" customHeight="1" x14ac:dyDescent="0.35">
      <c r="A2" s="48"/>
      <c r="B2" s="48"/>
      <c r="C2" s="374" t="s">
        <v>151</v>
      </c>
      <c r="D2" s="374"/>
      <c r="E2" s="48"/>
      <c r="F2" s="48"/>
    </row>
    <row r="3" spans="1:6" ht="17.5" x14ac:dyDescent="0.35">
      <c r="A3" s="48"/>
      <c r="B3" s="48"/>
      <c r="C3" s="48"/>
      <c r="D3" s="48"/>
      <c r="E3" s="48"/>
      <c r="F3" s="48"/>
    </row>
    <row r="4" spans="1:6" ht="105" customHeight="1" x14ac:dyDescent="0.35">
      <c r="B4" s="75" t="s">
        <v>125</v>
      </c>
      <c r="C4" s="49" t="s">
        <v>61</v>
      </c>
      <c r="D4" s="49" t="s">
        <v>62</v>
      </c>
      <c r="E4" s="136" t="s">
        <v>150</v>
      </c>
      <c r="F4" s="51"/>
    </row>
    <row r="5" spans="1:6" ht="15.5" x14ac:dyDescent="0.35">
      <c r="B5" s="5"/>
      <c r="C5" s="52">
        <v>1</v>
      </c>
      <c r="D5" s="52">
        <v>2</v>
      </c>
      <c r="E5" s="135" t="s">
        <v>132</v>
      </c>
      <c r="F5" s="50"/>
    </row>
    <row r="6" spans="1:6" ht="18" x14ac:dyDescent="0.4">
      <c r="B6" s="54" t="s">
        <v>27</v>
      </c>
      <c r="C6" s="101">
        <f>ФР!S31</f>
        <v>1.5</v>
      </c>
      <c r="D6" s="101">
        <f>ФР!AA31</f>
        <v>1.6666666666666667</v>
      </c>
      <c r="E6" s="137">
        <f>(C6+D6)/2</f>
        <v>1.5833333333333335</v>
      </c>
      <c r="F6" s="64"/>
    </row>
    <row r="7" spans="1:6" ht="18" x14ac:dyDescent="0.4">
      <c r="B7" s="54" t="s">
        <v>28</v>
      </c>
      <c r="C7" s="101">
        <f>ФР!T31</f>
        <v>2.2500000000000004</v>
      </c>
      <c r="D7" s="101">
        <f>ФР!AB31</f>
        <v>2.3333333333333335</v>
      </c>
      <c r="E7" s="137">
        <f>(C7+D7)/2</f>
        <v>2.291666666666667</v>
      </c>
      <c r="F7" s="64"/>
    </row>
    <row r="8" spans="1:6" x14ac:dyDescent="0.35">
      <c r="A8" s="1"/>
      <c r="B8" s="1"/>
      <c r="C8" s="1"/>
      <c r="D8" s="1"/>
      <c r="E8" s="1"/>
      <c r="F8" s="1"/>
    </row>
    <row r="9" spans="1:6" x14ac:dyDescent="0.35">
      <c r="A9" s="1"/>
      <c r="B9" s="1"/>
      <c r="C9" s="1"/>
      <c r="D9" s="1"/>
      <c r="E9" s="1"/>
      <c r="F9" s="1"/>
    </row>
    <row r="10" spans="1:6" x14ac:dyDescent="0.35">
      <c r="A10" s="1"/>
      <c r="B10" s="1"/>
      <c r="C10" s="1"/>
      <c r="D10" s="1"/>
      <c r="E10" s="1"/>
      <c r="F10" s="1"/>
    </row>
    <row r="11" spans="1:6" x14ac:dyDescent="0.35">
      <c r="A11" s="1"/>
      <c r="B11" s="1"/>
      <c r="C11" s="1"/>
      <c r="D11" s="1"/>
      <c r="E11" s="1"/>
      <c r="F11" s="1"/>
    </row>
    <row r="12" spans="1:6" x14ac:dyDescent="0.35">
      <c r="A12" s="1"/>
      <c r="B12" s="1"/>
      <c r="C12" s="1"/>
      <c r="D12" s="1"/>
      <c r="E12" s="1"/>
      <c r="F12" s="1"/>
    </row>
    <row r="13" spans="1:6" x14ac:dyDescent="0.35">
      <c r="A13" s="1"/>
      <c r="B13" s="1"/>
      <c r="C13" s="1"/>
      <c r="D13" s="1"/>
      <c r="E13" s="1"/>
      <c r="F13" s="1"/>
    </row>
    <row r="14" spans="1:6" x14ac:dyDescent="0.35">
      <c r="A14" s="1"/>
      <c r="B14" s="1"/>
      <c r="C14" s="1"/>
      <c r="D14" s="1"/>
      <c r="E14" s="1"/>
      <c r="F14" s="1"/>
    </row>
    <row r="15" spans="1:6" x14ac:dyDescent="0.35">
      <c r="A15" s="1"/>
      <c r="B15" s="1"/>
      <c r="C15" s="1"/>
      <c r="D15" s="1"/>
      <c r="E15" s="1"/>
      <c r="F15" s="1"/>
    </row>
    <row r="16" spans="1:6" x14ac:dyDescent="0.35">
      <c r="A16" s="1"/>
      <c r="B16" s="1"/>
      <c r="C16" s="1"/>
      <c r="D16" s="1"/>
      <c r="E16" s="1"/>
      <c r="F16" s="1"/>
    </row>
    <row r="17" spans="1:6" x14ac:dyDescent="0.35">
      <c r="A17" s="1"/>
      <c r="B17" s="1"/>
      <c r="C17" s="1"/>
      <c r="D17" s="1"/>
      <c r="E17" s="1"/>
      <c r="F17" s="1"/>
    </row>
    <row r="18" spans="1:6" x14ac:dyDescent="0.35">
      <c r="A18" s="1"/>
      <c r="B18" s="1"/>
      <c r="C18" s="1"/>
      <c r="D18" s="1"/>
      <c r="E18" s="1"/>
      <c r="F18" s="1"/>
    </row>
    <row r="19" spans="1:6" x14ac:dyDescent="0.35">
      <c r="A19" s="1"/>
      <c r="B19" s="1"/>
      <c r="C19" s="1"/>
      <c r="D19" s="1"/>
      <c r="E19" s="1"/>
      <c r="F19" s="1"/>
    </row>
    <row r="20" spans="1:6" x14ac:dyDescent="0.35">
      <c r="A20" s="1"/>
      <c r="B20" s="1"/>
      <c r="C20" s="1"/>
      <c r="D20" s="1"/>
      <c r="E20" s="1"/>
      <c r="F20" s="1"/>
    </row>
    <row r="21" spans="1:6" x14ac:dyDescent="0.35">
      <c r="A21" s="1"/>
      <c r="B21" s="1"/>
      <c r="C21" s="1"/>
      <c r="D21" s="1"/>
      <c r="E21" s="1"/>
      <c r="F21" s="1"/>
    </row>
    <row r="22" spans="1:6" x14ac:dyDescent="0.35">
      <c r="A22" s="1"/>
      <c r="B22" s="1"/>
      <c r="C22" s="1"/>
      <c r="D22" s="1"/>
      <c r="E22" s="1"/>
      <c r="F22" s="1"/>
    </row>
    <row r="23" spans="1:6" x14ac:dyDescent="0.35">
      <c r="A23" s="1"/>
      <c r="B23" s="1"/>
      <c r="C23" s="1"/>
      <c r="D23" s="1"/>
      <c r="E23" s="1"/>
      <c r="F23" s="1"/>
    </row>
    <row r="24" spans="1:6" x14ac:dyDescent="0.35">
      <c r="A24" s="1"/>
      <c r="B24" s="1"/>
      <c r="C24" s="1"/>
      <c r="D24" s="1"/>
      <c r="E24" s="1"/>
      <c r="F24" s="1"/>
    </row>
    <row r="25" spans="1:6" x14ac:dyDescent="0.35">
      <c r="A25" s="1"/>
      <c r="B25" s="1"/>
      <c r="C25" s="1"/>
      <c r="D25" s="1"/>
      <c r="E25" s="1"/>
      <c r="F25" s="1"/>
    </row>
    <row r="26" spans="1:6" ht="15.5" x14ac:dyDescent="0.35">
      <c r="A26" s="56" t="s">
        <v>29</v>
      </c>
      <c r="B26" s="1"/>
      <c r="C26" s="1"/>
      <c r="D26" s="1"/>
      <c r="E26" s="1"/>
      <c r="F26" s="1"/>
    </row>
    <row r="27" spans="1:6" ht="15.5" x14ac:dyDescent="0.35">
      <c r="A27" s="375" t="s">
        <v>30</v>
      </c>
      <c r="B27" s="375"/>
      <c r="C27" s="333"/>
      <c r="D27" s="333"/>
      <c r="E27" s="333"/>
      <c r="F27" s="333"/>
    </row>
    <row r="28" spans="1:6" x14ac:dyDescent="0.35">
      <c r="A28" s="84"/>
      <c r="B28" s="84"/>
      <c r="C28" s="330"/>
      <c r="D28" s="330"/>
      <c r="E28" s="330"/>
      <c r="F28" s="330"/>
    </row>
    <row r="29" spans="1:6" x14ac:dyDescent="0.35">
      <c r="A29" s="85"/>
      <c r="B29" s="85"/>
      <c r="C29" s="330"/>
      <c r="D29" s="330"/>
      <c r="E29" s="330"/>
      <c r="F29" s="330"/>
    </row>
    <row r="30" spans="1:6" x14ac:dyDescent="0.35">
      <c r="A30" s="85"/>
      <c r="B30" s="85"/>
      <c r="C30" s="330"/>
      <c r="D30" s="330"/>
      <c r="E30" s="330"/>
      <c r="F30" s="330"/>
    </row>
    <row r="31" spans="1:6" x14ac:dyDescent="0.35">
      <c r="A31" s="85"/>
      <c r="B31" s="85"/>
      <c r="C31" s="330"/>
      <c r="D31" s="330"/>
      <c r="E31" s="330"/>
      <c r="F31" s="330"/>
    </row>
    <row r="32" spans="1:6" x14ac:dyDescent="0.35">
      <c r="A32" s="85"/>
      <c r="B32" s="85"/>
      <c r="C32" s="330"/>
      <c r="D32" s="330"/>
      <c r="E32" s="330"/>
      <c r="F32" s="330"/>
    </row>
    <row r="33" spans="1:6" x14ac:dyDescent="0.35">
      <c r="A33" s="85"/>
      <c r="B33" s="85"/>
      <c r="C33" s="330"/>
      <c r="D33" s="330"/>
      <c r="E33" s="330"/>
      <c r="F33" s="330"/>
    </row>
    <row r="34" spans="1:6" x14ac:dyDescent="0.35">
      <c r="A34" s="1"/>
      <c r="B34" s="1"/>
      <c r="C34" s="1"/>
      <c r="D34" s="1"/>
      <c r="E34" s="1"/>
      <c r="F34" s="1"/>
    </row>
    <row r="35" spans="1:6" ht="15.5" x14ac:dyDescent="0.35">
      <c r="A35" s="375" t="s">
        <v>31</v>
      </c>
      <c r="B35" s="375"/>
      <c r="C35" s="333"/>
      <c r="D35" s="333"/>
      <c r="E35" s="333"/>
      <c r="F35" s="333"/>
    </row>
    <row r="36" spans="1:6" x14ac:dyDescent="0.35">
      <c r="A36" s="84"/>
      <c r="B36" s="84"/>
      <c r="C36" s="330"/>
      <c r="D36" s="330"/>
      <c r="E36" s="330"/>
      <c r="F36" s="330"/>
    </row>
    <row r="37" spans="1:6" x14ac:dyDescent="0.35">
      <c r="A37" s="85"/>
      <c r="B37" s="85"/>
      <c r="C37" s="330"/>
      <c r="D37" s="330"/>
      <c r="E37" s="330"/>
      <c r="F37" s="330"/>
    </row>
    <row r="38" spans="1:6" x14ac:dyDescent="0.35">
      <c r="A38" s="85"/>
      <c r="B38" s="85"/>
      <c r="C38" s="330"/>
      <c r="D38" s="330"/>
      <c r="E38" s="330"/>
      <c r="F38" s="330"/>
    </row>
    <row r="39" spans="1:6" x14ac:dyDescent="0.35">
      <c r="A39" s="85"/>
      <c r="B39" s="85"/>
      <c r="C39" s="330"/>
      <c r="D39" s="330"/>
      <c r="E39" s="330"/>
      <c r="F39" s="330"/>
    </row>
    <row r="40" spans="1:6" x14ac:dyDescent="0.35">
      <c r="A40" s="85"/>
      <c r="B40" s="85"/>
      <c r="C40" s="330"/>
      <c r="D40" s="330"/>
      <c r="E40" s="330"/>
      <c r="F40" s="330"/>
    </row>
    <row r="41" spans="1:6" x14ac:dyDescent="0.35">
      <c r="A41" s="85"/>
      <c r="B41" s="85"/>
      <c r="C41" s="330"/>
      <c r="D41" s="330"/>
      <c r="E41" s="330"/>
      <c r="F41" s="330"/>
    </row>
    <row r="42" spans="1:6" x14ac:dyDescent="0.35">
      <c r="A42" s="1"/>
      <c r="B42" s="1"/>
      <c r="C42" s="1"/>
      <c r="D42" s="1"/>
      <c r="E42" s="1"/>
      <c r="F42" s="1"/>
    </row>
  </sheetData>
  <sheetProtection algorithmName="SHA-512" hashValue="7oxP6BiVv/wtnJM4L2xRkc2vAMOXZaQZ66ZJexJojf0yyelVVkWX+3pLiHwl5acBCYNvltcKF8E5W2hXg86zFA==" saltValue="4wAHgLija6FJdigA3U1FOg==" spinCount="100000" sheet="1" formatCells="0" formatColumns="0" formatRows="0" insertColumns="0" insertRows="0" insertHyperlinks="0" deleteColumns="0" deleteRows="0" sort="0" autoFilter="0" pivotTables="0"/>
  <mergeCells count="18">
    <mergeCell ref="C36:F36"/>
    <mergeCell ref="A1:F1"/>
    <mergeCell ref="A27:B27"/>
    <mergeCell ref="C27:F27"/>
    <mergeCell ref="C28:F28"/>
    <mergeCell ref="C29:F29"/>
    <mergeCell ref="C30:F30"/>
    <mergeCell ref="C2:D2"/>
    <mergeCell ref="C31:F31"/>
    <mergeCell ref="C32:F32"/>
    <mergeCell ref="C33:F33"/>
    <mergeCell ref="A35:B35"/>
    <mergeCell ref="C35:F35"/>
    <mergeCell ref="C37:F37"/>
    <mergeCell ref="C38:F38"/>
    <mergeCell ref="C39:F39"/>
    <mergeCell ref="C40:F40"/>
    <mergeCell ref="C41:F41"/>
  </mergeCells>
  <hyperlinks>
    <hyperlink ref="B4" location="ОГЛАВЛЕНИЕ!A1" display="ОГЛАВЛЕНИЕ" xr:uid="{20FEA533-8F72-4F9B-AFCB-E9329A830306}"/>
  </hyperlinks>
  <pageMargins left="0.7" right="0.7" top="0.75" bottom="0.75" header="0.3" footer="0.3"/>
  <pageSetup paperSize="9" scale="97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1FE7A-69DB-4C8F-8BD3-FC92C72A4CAF}">
  <sheetPr codeName="Лист26">
    <tabColor rgb="FFFF0000"/>
    <pageSetUpPr fitToPage="1"/>
  </sheetPr>
  <dimension ref="A1:H96"/>
  <sheetViews>
    <sheetView view="pageLayout" zoomScaleNormal="100" workbookViewId="0">
      <selection activeCell="B4" sqref="B4"/>
    </sheetView>
  </sheetViews>
  <sheetFormatPr defaultColWidth="9.1796875" defaultRowHeight="14.5" x14ac:dyDescent="0.35"/>
  <cols>
    <col min="1" max="1" width="9.1796875" style="1"/>
    <col min="2" max="2" width="12.1796875" style="1" customWidth="1"/>
    <col min="3" max="3" width="18.26953125" style="1" customWidth="1"/>
    <col min="4" max="4" width="16.81640625" style="1" customWidth="1"/>
    <col min="5" max="5" width="13.54296875" style="1" customWidth="1"/>
    <col min="6" max="6" width="16.26953125" style="1" customWidth="1"/>
    <col min="7" max="7" width="13.453125" style="1" customWidth="1"/>
    <col min="8" max="8" width="14" style="1" customWidth="1"/>
    <col min="9" max="16384" width="9.1796875" style="1"/>
  </cols>
  <sheetData>
    <row r="1" spans="2:8" ht="17.5" x14ac:dyDescent="0.35">
      <c r="B1" s="374" t="s">
        <v>63</v>
      </c>
      <c r="C1" s="374"/>
      <c r="D1" s="374"/>
      <c r="E1" s="374"/>
      <c r="F1" s="374"/>
      <c r="G1" s="374"/>
      <c r="H1" s="374"/>
    </row>
    <row r="2" spans="2:8" ht="17.5" x14ac:dyDescent="0.35">
      <c r="B2" s="374" t="s">
        <v>153</v>
      </c>
      <c r="C2" s="374"/>
      <c r="D2" s="374"/>
      <c r="E2" s="374"/>
      <c r="F2" s="374"/>
      <c r="G2" s="374"/>
      <c r="H2" s="374"/>
    </row>
    <row r="3" spans="2:8" ht="17.5" x14ac:dyDescent="0.35">
      <c r="B3" s="48"/>
      <c r="C3" s="48"/>
      <c r="D3" s="48"/>
      <c r="E3" s="48"/>
      <c r="F3" s="48"/>
      <c r="G3" s="48"/>
    </row>
    <row r="4" spans="2:8" ht="46.5" x14ac:dyDescent="0.35">
      <c r="B4" s="75" t="s">
        <v>125</v>
      </c>
      <c r="C4" s="49" t="s">
        <v>64</v>
      </c>
      <c r="D4" s="49" t="s">
        <v>65</v>
      </c>
      <c r="E4" s="49" t="s">
        <v>66</v>
      </c>
      <c r="F4" s="49" t="s">
        <v>67</v>
      </c>
      <c r="G4" s="65" t="s">
        <v>68</v>
      </c>
      <c r="H4" s="138" t="s">
        <v>150</v>
      </c>
    </row>
    <row r="5" spans="2:8" ht="15" x14ac:dyDescent="0.35">
      <c r="B5" s="5"/>
      <c r="C5" s="134" t="s">
        <v>69</v>
      </c>
      <c r="D5" s="103" t="s">
        <v>70</v>
      </c>
      <c r="E5" s="109" t="s">
        <v>71</v>
      </c>
      <c r="F5" s="53" t="s">
        <v>72</v>
      </c>
      <c r="G5" s="135" t="s">
        <v>73</v>
      </c>
      <c r="H5" s="139" t="s">
        <v>132</v>
      </c>
    </row>
    <row r="6" spans="2:8" ht="18" x14ac:dyDescent="0.4">
      <c r="B6" s="54" t="s">
        <v>27</v>
      </c>
      <c r="C6" s="149">
        <f>'ИТОГ СК'!G5</f>
        <v>0.91468253968253954</v>
      </c>
      <c r="D6" s="101">
        <f>'ИТОГ ПР'!F5</f>
        <v>1.4452380952380952</v>
      </c>
      <c r="E6" s="110">
        <f>'ИТОГ РР'!H6</f>
        <v>1.29375</v>
      </c>
      <c r="F6" s="150">
        <f>'ИТОГ ХЭ'!H6</f>
        <v>0.76388888888888884</v>
      </c>
      <c r="G6" s="151">
        <f>'ИТОГ ФР'!$E$6</f>
        <v>1.5833333333333335</v>
      </c>
      <c r="H6" s="152">
        <f>(C6+D6+E6+F6+G6)/5</f>
        <v>1.2001785714285718</v>
      </c>
    </row>
    <row r="7" spans="2:8" ht="18" x14ac:dyDescent="0.4">
      <c r="B7" s="54" t="s">
        <v>28</v>
      </c>
      <c r="C7" s="149">
        <f>'ИТОГ СК'!G6</f>
        <v>1.3055555555555554</v>
      </c>
      <c r="D7" s="101">
        <f>'ИТОГ ПР'!F6</f>
        <v>2.0007936507936508</v>
      </c>
      <c r="E7" s="110">
        <f>'ИТОГ РР'!H7</f>
        <v>1.5291666666666666</v>
      </c>
      <c r="F7" s="150">
        <f>'ИТОГ ХЭ'!H7</f>
        <v>1.0416666666666667</v>
      </c>
      <c r="G7" s="151">
        <f>'ИТОГ ФР'!$E$7</f>
        <v>2.291666666666667</v>
      </c>
      <c r="H7" s="152">
        <f>(C7+D7+E7+F7+G7)/5</f>
        <v>1.6337698412698416</v>
      </c>
    </row>
    <row r="28" spans="1:8" ht="15.5" x14ac:dyDescent="0.35">
      <c r="B28" s="56" t="s">
        <v>74</v>
      </c>
    </row>
    <row r="30" spans="1:8" x14ac:dyDescent="0.35">
      <c r="A30" s="459" t="s">
        <v>152</v>
      </c>
      <c r="B30" s="459"/>
      <c r="C30" s="459"/>
      <c r="D30" s="459"/>
      <c r="E30" s="459"/>
      <c r="F30" s="459"/>
    </row>
    <row r="31" spans="1:8" ht="33.75" customHeight="1" x14ac:dyDescent="0.35">
      <c r="A31" s="460" t="s">
        <v>75</v>
      </c>
      <c r="B31" s="460"/>
      <c r="C31" s="460"/>
      <c r="D31" s="460"/>
      <c r="E31" s="460"/>
      <c r="F31" s="460"/>
      <c r="G31" s="460"/>
      <c r="H31" s="460"/>
    </row>
    <row r="32" spans="1:8" x14ac:dyDescent="0.35">
      <c r="A32" s="61" t="s">
        <v>76</v>
      </c>
      <c r="B32" s="140"/>
      <c r="C32" s="333"/>
      <c r="D32" s="333"/>
      <c r="E32" s="333"/>
      <c r="F32" s="333"/>
      <c r="G32" s="333"/>
      <c r="H32" s="333"/>
    </row>
    <row r="33" spans="1:8" x14ac:dyDescent="0.35">
      <c r="A33" s="84"/>
      <c r="B33" s="141"/>
      <c r="C33" s="11"/>
      <c r="D33" s="11"/>
      <c r="E33" s="11"/>
      <c r="F33" s="11"/>
      <c r="G33" s="11"/>
      <c r="H33" s="11"/>
    </row>
    <row r="34" spans="1:8" x14ac:dyDescent="0.35">
      <c r="A34" s="85"/>
      <c r="B34" s="141"/>
      <c r="C34" s="11"/>
      <c r="D34" s="11"/>
      <c r="E34" s="11"/>
      <c r="F34" s="11"/>
      <c r="G34" s="11"/>
      <c r="H34" s="11"/>
    </row>
    <row r="35" spans="1:8" x14ac:dyDescent="0.35">
      <c r="A35" s="85"/>
      <c r="B35" s="141"/>
      <c r="C35" s="11"/>
      <c r="D35" s="11"/>
      <c r="E35" s="11"/>
      <c r="F35" s="11"/>
      <c r="G35" s="11"/>
      <c r="H35" s="11"/>
    </row>
    <row r="36" spans="1:8" x14ac:dyDescent="0.35">
      <c r="A36" s="61" t="s">
        <v>77</v>
      </c>
      <c r="B36" s="141"/>
      <c r="C36" s="333"/>
      <c r="D36" s="333"/>
      <c r="E36" s="333"/>
      <c r="F36" s="333"/>
      <c r="G36" s="333"/>
      <c r="H36" s="333"/>
    </row>
    <row r="37" spans="1:8" x14ac:dyDescent="0.35">
      <c r="A37" s="84"/>
      <c r="B37" s="141"/>
      <c r="C37" s="11"/>
      <c r="D37" s="11"/>
      <c r="E37" s="11"/>
      <c r="F37" s="11"/>
      <c r="G37" s="11"/>
      <c r="H37" s="11"/>
    </row>
    <row r="38" spans="1:8" x14ac:dyDescent="0.35">
      <c r="A38" s="85"/>
      <c r="B38" s="141"/>
      <c r="C38" s="11"/>
      <c r="D38" s="11"/>
      <c r="E38" s="11"/>
      <c r="F38" s="11"/>
      <c r="G38" s="11"/>
      <c r="H38" s="11"/>
    </row>
    <row r="39" spans="1:8" x14ac:dyDescent="0.35">
      <c r="A39" s="85"/>
      <c r="B39" s="141"/>
      <c r="C39" s="11"/>
      <c r="D39" s="11"/>
      <c r="E39" s="11"/>
      <c r="F39" s="11"/>
      <c r="G39" s="11"/>
      <c r="H39" s="11"/>
    </row>
    <row r="40" spans="1:8" x14ac:dyDescent="0.35">
      <c r="A40" s="61" t="s">
        <v>78</v>
      </c>
      <c r="B40" s="141"/>
      <c r="C40" s="330"/>
      <c r="D40" s="330"/>
      <c r="E40" s="330"/>
      <c r="F40" s="330"/>
      <c r="G40" s="330"/>
      <c r="H40" s="330"/>
    </row>
    <row r="41" spans="1:8" x14ac:dyDescent="0.35">
      <c r="A41" s="84"/>
      <c r="B41" s="85"/>
      <c r="C41" s="330"/>
      <c r="D41" s="330"/>
      <c r="E41" s="330"/>
      <c r="F41" s="330"/>
      <c r="G41" s="330"/>
      <c r="H41" s="330"/>
    </row>
    <row r="42" spans="1:8" x14ac:dyDescent="0.35">
      <c r="A42" s="85"/>
      <c r="B42" s="85"/>
      <c r="C42" s="330"/>
      <c r="D42" s="330"/>
      <c r="E42" s="330"/>
      <c r="F42" s="330"/>
      <c r="G42" s="330"/>
      <c r="H42" s="330"/>
    </row>
    <row r="43" spans="1:8" x14ac:dyDescent="0.35">
      <c r="A43" s="85"/>
      <c r="B43" s="85"/>
      <c r="C43" s="330"/>
      <c r="D43" s="330"/>
      <c r="E43" s="330"/>
      <c r="F43" s="330"/>
      <c r="G43" s="330"/>
      <c r="H43" s="330"/>
    </row>
    <row r="44" spans="1:8" x14ac:dyDescent="0.35">
      <c r="A44" s="142" t="s">
        <v>79</v>
      </c>
      <c r="B44" s="142"/>
    </row>
    <row r="45" spans="1:8" x14ac:dyDescent="0.35">
      <c r="A45" s="143" t="s">
        <v>80</v>
      </c>
      <c r="B45" s="143"/>
      <c r="C45" s="143"/>
      <c r="D45" s="144"/>
      <c r="E45" s="333"/>
      <c r="F45" s="333"/>
      <c r="G45" s="333"/>
      <c r="H45" s="333"/>
    </row>
    <row r="46" spans="1:8" x14ac:dyDescent="0.35">
      <c r="A46" s="144"/>
      <c r="B46" s="144"/>
      <c r="C46" s="144"/>
      <c r="D46" s="144"/>
      <c r="E46" s="11"/>
      <c r="F46" s="11"/>
      <c r="G46" s="11"/>
      <c r="H46" s="11"/>
    </row>
    <row r="47" spans="1:8" x14ac:dyDescent="0.35">
      <c r="A47" s="145"/>
      <c r="B47" s="145"/>
      <c r="C47" s="145"/>
      <c r="D47" s="145"/>
      <c r="E47" s="11"/>
      <c r="F47" s="11"/>
      <c r="G47" s="11"/>
      <c r="H47" s="11"/>
    </row>
    <row r="48" spans="1:8" x14ac:dyDescent="0.35">
      <c r="A48" s="145"/>
      <c r="B48" s="145"/>
      <c r="C48" s="145"/>
      <c r="D48" s="145"/>
      <c r="E48" s="11"/>
      <c r="F48" s="11"/>
      <c r="G48" s="11"/>
      <c r="H48" s="11"/>
    </row>
    <row r="49" spans="1:8" x14ac:dyDescent="0.35">
      <c r="A49" s="145"/>
      <c r="B49" s="145"/>
      <c r="C49" s="145"/>
      <c r="D49" s="145"/>
      <c r="E49" s="11"/>
      <c r="F49" s="11"/>
      <c r="G49" s="11"/>
      <c r="H49" s="11"/>
    </row>
    <row r="50" spans="1:8" x14ac:dyDescent="0.35">
      <c r="A50" s="145"/>
      <c r="B50" s="145"/>
      <c r="C50" s="145"/>
      <c r="D50" s="145"/>
      <c r="E50" s="11"/>
      <c r="F50" s="11"/>
      <c r="G50" s="11"/>
      <c r="H50" s="11"/>
    </row>
    <row r="51" spans="1:8" x14ac:dyDescent="0.35">
      <c r="A51" s="145"/>
      <c r="B51" s="145"/>
      <c r="C51" s="145"/>
      <c r="D51" s="145"/>
      <c r="E51" s="11"/>
      <c r="F51" s="11"/>
      <c r="G51" s="11"/>
      <c r="H51" s="11"/>
    </row>
    <row r="52" spans="1:8" x14ac:dyDescent="0.35">
      <c r="A52" s="145"/>
      <c r="B52" s="145"/>
      <c r="C52" s="145"/>
      <c r="D52" s="145"/>
      <c r="E52" s="11"/>
      <c r="F52" s="11"/>
      <c r="G52" s="11"/>
      <c r="H52" s="11"/>
    </row>
    <row r="53" spans="1:8" x14ac:dyDescent="0.35">
      <c r="A53" s="143" t="s">
        <v>81</v>
      </c>
      <c r="B53" s="143"/>
      <c r="C53" s="143"/>
      <c r="D53" s="144"/>
      <c r="E53" s="330"/>
      <c r="F53" s="330"/>
      <c r="G53" s="330"/>
      <c r="H53" s="330"/>
    </row>
    <row r="54" spans="1:8" x14ac:dyDescent="0.35">
      <c r="A54" s="84"/>
      <c r="B54" s="146"/>
      <c r="C54" s="146"/>
      <c r="D54" s="146"/>
      <c r="E54" s="12"/>
      <c r="F54" s="12"/>
      <c r="G54" s="12"/>
      <c r="H54" s="12"/>
    </row>
    <row r="55" spans="1:8" x14ac:dyDescent="0.35">
      <c r="A55" s="85"/>
      <c r="B55" s="147"/>
      <c r="C55" s="147"/>
      <c r="D55" s="147"/>
      <c r="E55" s="12"/>
      <c r="F55" s="12"/>
      <c r="G55" s="12"/>
      <c r="H55" s="12"/>
    </row>
    <row r="56" spans="1:8" x14ac:dyDescent="0.35">
      <c r="A56" s="85"/>
      <c r="B56" s="147"/>
      <c r="C56" s="147"/>
      <c r="D56" s="147"/>
      <c r="E56" s="12"/>
      <c r="F56" s="12"/>
      <c r="G56" s="12"/>
      <c r="H56" s="12"/>
    </row>
    <row r="57" spans="1:8" x14ac:dyDescent="0.35">
      <c r="A57" s="85"/>
      <c r="B57" s="147"/>
      <c r="C57" s="147"/>
      <c r="D57" s="147"/>
      <c r="E57" s="12"/>
      <c r="F57" s="12"/>
      <c r="G57" s="12"/>
      <c r="H57" s="12"/>
    </row>
    <row r="58" spans="1:8" x14ac:dyDescent="0.35">
      <c r="A58" s="85"/>
      <c r="B58" s="147"/>
      <c r="C58" s="147"/>
      <c r="D58" s="147"/>
      <c r="E58" s="12"/>
      <c r="F58" s="12"/>
      <c r="G58" s="12"/>
      <c r="H58" s="12"/>
    </row>
    <row r="59" spans="1:8" x14ac:dyDescent="0.35">
      <c r="A59" s="85"/>
      <c r="B59" s="147"/>
      <c r="C59" s="147"/>
      <c r="D59" s="147"/>
      <c r="E59" s="12"/>
      <c r="F59" s="12"/>
      <c r="G59" s="12"/>
      <c r="H59" s="12"/>
    </row>
    <row r="60" spans="1:8" x14ac:dyDescent="0.35">
      <c r="A60" s="85"/>
      <c r="B60" s="147"/>
      <c r="C60" s="147"/>
      <c r="D60" s="147"/>
      <c r="E60" s="12"/>
      <c r="F60" s="12"/>
      <c r="G60" s="12"/>
      <c r="H60" s="12"/>
    </row>
    <row r="61" spans="1:8" x14ac:dyDescent="0.35">
      <c r="A61" s="84"/>
      <c r="B61" s="146"/>
      <c r="C61" s="146"/>
      <c r="D61" s="146"/>
      <c r="E61" s="12"/>
      <c r="F61" s="12"/>
      <c r="G61" s="12"/>
      <c r="H61" s="12"/>
    </row>
    <row r="62" spans="1:8" x14ac:dyDescent="0.35">
      <c r="A62" s="85"/>
      <c r="B62" s="147"/>
      <c r="C62" s="147"/>
      <c r="D62" s="147"/>
      <c r="E62" s="12"/>
      <c r="F62" s="12"/>
      <c r="G62" s="12"/>
      <c r="H62" s="12"/>
    </row>
    <row r="63" spans="1:8" x14ac:dyDescent="0.35">
      <c r="A63" s="85"/>
      <c r="B63" s="147"/>
      <c r="C63" s="147"/>
      <c r="D63" s="147"/>
      <c r="E63" s="12"/>
      <c r="F63" s="12"/>
      <c r="G63" s="12"/>
      <c r="H63" s="12"/>
    </row>
    <row r="64" spans="1:8" x14ac:dyDescent="0.35">
      <c r="A64" s="148" t="s">
        <v>82</v>
      </c>
      <c r="B64" s="148"/>
      <c r="C64" s="148"/>
      <c r="D64" s="145"/>
      <c r="E64" s="330"/>
      <c r="F64" s="330"/>
      <c r="G64" s="330"/>
      <c r="H64" s="330"/>
    </row>
    <row r="65" spans="1:8" x14ac:dyDescent="0.35">
      <c r="A65" s="84"/>
      <c r="B65" s="146"/>
      <c r="C65" s="146"/>
      <c r="D65" s="146"/>
      <c r="E65" s="12"/>
      <c r="F65" s="12"/>
      <c r="G65" s="12"/>
      <c r="H65" s="12"/>
    </row>
    <row r="66" spans="1:8" x14ac:dyDescent="0.35">
      <c r="A66" s="85"/>
      <c r="B66" s="147"/>
      <c r="C66" s="147"/>
      <c r="D66" s="147"/>
      <c r="E66" s="12"/>
      <c r="F66" s="12"/>
      <c r="G66" s="12"/>
      <c r="H66" s="12"/>
    </row>
    <row r="67" spans="1:8" x14ac:dyDescent="0.35">
      <c r="A67" s="85"/>
      <c r="B67" s="147"/>
      <c r="C67" s="147"/>
      <c r="D67" s="147"/>
      <c r="E67" s="12"/>
      <c r="F67" s="12"/>
      <c r="G67" s="12"/>
      <c r="H67" s="12"/>
    </row>
    <row r="68" spans="1:8" x14ac:dyDescent="0.35">
      <c r="A68" s="85"/>
      <c r="B68" s="147"/>
      <c r="C68" s="147"/>
      <c r="D68" s="147"/>
      <c r="E68" s="12"/>
      <c r="F68" s="12"/>
      <c r="G68" s="12"/>
      <c r="H68" s="12"/>
    </row>
    <row r="69" spans="1:8" x14ac:dyDescent="0.35">
      <c r="A69" s="85"/>
      <c r="B69" s="147"/>
      <c r="C69" s="147"/>
      <c r="D69" s="147"/>
      <c r="E69" s="12"/>
      <c r="F69" s="12"/>
      <c r="G69" s="12"/>
      <c r="H69" s="12"/>
    </row>
    <row r="70" spans="1:8" x14ac:dyDescent="0.35">
      <c r="A70" s="85"/>
      <c r="B70" s="147"/>
      <c r="C70" s="147"/>
      <c r="D70" s="147"/>
      <c r="E70" s="12"/>
      <c r="F70" s="12"/>
      <c r="G70" s="12"/>
      <c r="H70" s="12"/>
    </row>
    <row r="71" spans="1:8" x14ac:dyDescent="0.35">
      <c r="A71" s="85"/>
      <c r="B71" s="147"/>
      <c r="C71" s="147"/>
      <c r="D71" s="147"/>
      <c r="E71" s="12"/>
      <c r="F71" s="12"/>
      <c r="G71" s="12"/>
      <c r="H71" s="12"/>
    </row>
    <row r="72" spans="1:8" x14ac:dyDescent="0.35">
      <c r="A72" s="85"/>
      <c r="B72" s="147"/>
      <c r="C72" s="147"/>
      <c r="D72" s="147"/>
      <c r="E72" s="12"/>
      <c r="F72" s="12"/>
      <c r="G72" s="12"/>
      <c r="H72" s="12"/>
    </row>
    <row r="73" spans="1:8" x14ac:dyDescent="0.35">
      <c r="A73" s="85"/>
      <c r="B73" s="147"/>
      <c r="C73" s="147"/>
      <c r="D73" s="147"/>
      <c r="E73" s="12"/>
      <c r="F73" s="12"/>
      <c r="G73" s="12"/>
      <c r="H73" s="12"/>
    </row>
    <row r="74" spans="1:8" x14ac:dyDescent="0.35">
      <c r="A74" s="85"/>
      <c r="B74" s="147"/>
      <c r="C74" s="147"/>
      <c r="D74" s="147"/>
      <c r="E74" s="12"/>
      <c r="F74" s="12"/>
      <c r="G74" s="12"/>
      <c r="H74" s="12"/>
    </row>
    <row r="75" spans="1:8" x14ac:dyDescent="0.35">
      <c r="A75" s="148" t="s">
        <v>83</v>
      </c>
      <c r="B75" s="148"/>
      <c r="C75" s="148"/>
      <c r="D75" s="145"/>
      <c r="E75" s="330"/>
      <c r="F75" s="330"/>
      <c r="G75" s="330"/>
      <c r="H75" s="330"/>
    </row>
    <row r="76" spans="1:8" x14ac:dyDescent="0.35">
      <c r="A76" s="84"/>
      <c r="B76" s="146"/>
      <c r="C76" s="146"/>
      <c r="D76" s="146"/>
      <c r="E76" s="12"/>
      <c r="F76" s="12"/>
      <c r="G76" s="12"/>
      <c r="H76" s="12"/>
    </row>
    <row r="77" spans="1:8" x14ac:dyDescent="0.35">
      <c r="A77" s="85"/>
      <c r="B77" s="147"/>
      <c r="C77" s="147"/>
      <c r="D77" s="147"/>
      <c r="E77" s="12"/>
      <c r="F77" s="12"/>
      <c r="G77" s="12"/>
      <c r="H77" s="12"/>
    </row>
    <row r="78" spans="1:8" x14ac:dyDescent="0.35">
      <c r="A78" s="85"/>
      <c r="B78" s="147"/>
      <c r="C78" s="147"/>
      <c r="D78" s="147"/>
      <c r="E78" s="12"/>
      <c r="F78" s="12"/>
      <c r="G78" s="12"/>
      <c r="H78" s="12"/>
    </row>
    <row r="79" spans="1:8" x14ac:dyDescent="0.35">
      <c r="A79" s="85"/>
      <c r="B79" s="147"/>
      <c r="C79" s="147"/>
      <c r="D79" s="147"/>
      <c r="E79" s="12"/>
      <c r="F79" s="12"/>
      <c r="G79" s="12"/>
      <c r="H79" s="12"/>
    </row>
    <row r="80" spans="1:8" x14ac:dyDescent="0.35">
      <c r="A80" s="85"/>
      <c r="B80" s="147"/>
      <c r="C80" s="147"/>
      <c r="D80" s="147"/>
      <c r="E80" s="12"/>
      <c r="F80" s="12"/>
      <c r="G80" s="12"/>
      <c r="H80" s="12"/>
    </row>
    <row r="81" spans="1:8" x14ac:dyDescent="0.35">
      <c r="A81" s="85"/>
      <c r="B81" s="147"/>
      <c r="C81" s="147"/>
      <c r="D81" s="147"/>
      <c r="E81" s="12"/>
      <c r="F81" s="12"/>
      <c r="G81" s="12"/>
      <c r="H81" s="12"/>
    </row>
    <row r="82" spans="1:8" x14ac:dyDescent="0.35">
      <c r="A82" s="85"/>
      <c r="B82" s="147"/>
      <c r="C82" s="147"/>
      <c r="D82" s="147"/>
      <c r="E82" s="12"/>
      <c r="F82" s="12"/>
      <c r="G82" s="12"/>
      <c r="H82" s="12"/>
    </row>
    <row r="83" spans="1:8" x14ac:dyDescent="0.35">
      <c r="A83" s="85"/>
      <c r="B83" s="147"/>
      <c r="C83" s="147"/>
      <c r="D83" s="147"/>
      <c r="E83" s="12"/>
      <c r="F83" s="12"/>
      <c r="G83" s="12"/>
      <c r="H83" s="12"/>
    </row>
    <row r="84" spans="1:8" x14ac:dyDescent="0.35">
      <c r="A84" s="85"/>
      <c r="B84" s="147"/>
      <c r="C84" s="147"/>
      <c r="D84" s="147"/>
      <c r="E84" s="12"/>
      <c r="F84" s="12"/>
      <c r="G84" s="12"/>
      <c r="H84" s="12"/>
    </row>
    <row r="85" spans="1:8" x14ac:dyDescent="0.35">
      <c r="A85" s="85"/>
      <c r="B85" s="147"/>
      <c r="C85" s="147"/>
      <c r="D85" s="147"/>
      <c r="E85" s="12"/>
      <c r="F85" s="12"/>
      <c r="G85" s="12"/>
      <c r="H85" s="12"/>
    </row>
    <row r="86" spans="1:8" x14ac:dyDescent="0.35">
      <c r="A86" s="148" t="s">
        <v>84</v>
      </c>
      <c r="B86" s="148"/>
      <c r="C86" s="148"/>
      <c r="D86" s="145"/>
      <c r="E86" s="330"/>
      <c r="F86" s="330"/>
      <c r="G86" s="330"/>
      <c r="H86" s="330"/>
    </row>
    <row r="87" spans="1:8" x14ac:dyDescent="0.35">
      <c r="A87" s="84"/>
      <c r="B87" s="84"/>
      <c r="C87" s="84"/>
      <c r="D87" s="84"/>
      <c r="E87" s="330"/>
      <c r="F87" s="330"/>
      <c r="G87" s="330"/>
      <c r="H87" s="330"/>
    </row>
    <row r="88" spans="1:8" x14ac:dyDescent="0.35">
      <c r="A88" s="85"/>
      <c r="B88" s="85"/>
      <c r="C88" s="85"/>
      <c r="D88" s="85"/>
      <c r="E88" s="330"/>
      <c r="F88" s="330"/>
      <c r="G88" s="330"/>
      <c r="H88" s="330"/>
    </row>
    <row r="89" spans="1:8" x14ac:dyDescent="0.35">
      <c r="A89" s="85"/>
      <c r="B89" s="85"/>
      <c r="C89" s="85"/>
      <c r="D89" s="85"/>
      <c r="E89" s="330"/>
      <c r="F89" s="330"/>
      <c r="G89" s="330"/>
      <c r="H89" s="330"/>
    </row>
    <row r="90" spans="1:8" x14ac:dyDescent="0.35">
      <c r="A90" s="85"/>
      <c r="B90" s="85"/>
      <c r="C90" s="85"/>
      <c r="D90" s="85"/>
      <c r="E90" s="330"/>
      <c r="F90" s="330"/>
      <c r="G90" s="330"/>
      <c r="H90" s="330"/>
    </row>
    <row r="91" spans="1:8" x14ac:dyDescent="0.35">
      <c r="A91" s="85"/>
      <c r="B91" s="85"/>
      <c r="C91" s="85"/>
      <c r="D91" s="85"/>
      <c r="E91" s="330"/>
      <c r="F91" s="330"/>
      <c r="G91" s="330"/>
      <c r="H91" s="330"/>
    </row>
    <row r="92" spans="1:8" x14ac:dyDescent="0.35">
      <c r="A92" s="85"/>
      <c r="B92" s="85"/>
      <c r="C92" s="85"/>
      <c r="D92" s="85"/>
      <c r="E92" s="330"/>
      <c r="F92" s="330"/>
      <c r="G92" s="330"/>
      <c r="H92" s="330"/>
    </row>
    <row r="93" spans="1:8" x14ac:dyDescent="0.35">
      <c r="A93" s="85"/>
      <c r="B93" s="85"/>
      <c r="C93" s="85"/>
      <c r="D93" s="85"/>
      <c r="E93" s="330"/>
      <c r="F93" s="330"/>
      <c r="G93" s="330"/>
      <c r="H93" s="330"/>
    </row>
    <row r="94" spans="1:8" x14ac:dyDescent="0.35">
      <c r="A94" s="85"/>
      <c r="B94" s="85"/>
      <c r="C94" s="85"/>
      <c r="D94" s="85"/>
      <c r="E94" s="330"/>
      <c r="F94" s="330"/>
      <c r="G94" s="330"/>
      <c r="H94" s="330"/>
    </row>
    <row r="95" spans="1:8" x14ac:dyDescent="0.35">
      <c r="A95" s="85"/>
      <c r="B95" s="85"/>
      <c r="C95" s="85"/>
      <c r="D95" s="85"/>
      <c r="E95" s="330"/>
      <c r="F95" s="330"/>
      <c r="G95" s="330"/>
      <c r="H95" s="330"/>
    </row>
    <row r="96" spans="1:8" x14ac:dyDescent="0.35">
      <c r="A96" s="85"/>
      <c r="B96" s="85"/>
      <c r="C96" s="85"/>
      <c r="D96" s="85"/>
      <c r="E96" s="330"/>
      <c r="F96" s="330"/>
      <c r="G96" s="330"/>
      <c r="H96" s="330"/>
    </row>
  </sheetData>
  <sheetProtection algorithmName="SHA-512" hashValue="jqZVXzq2hZEg6oX3+PSH9wXSJfo6G5+9ywanjICBKplQjbkFurJEvLIJvsebFFVuUu+VKGqryZx6+wqmUDcvCA==" saltValue="POrzYg460Vd0Qrzp6QA3qg==" spinCount="100000" sheet="1" objects="1" formatCells="0" formatColumns="0" formatRows="0" insertColumns="0" insertRows="0" insertHyperlinks="0" deleteColumns="0" deleteRows="0" sort="0" autoFilter="0" pivotTables="0"/>
  <mergeCells count="25">
    <mergeCell ref="B1:H1"/>
    <mergeCell ref="B2:H2"/>
    <mergeCell ref="C32:H32"/>
    <mergeCell ref="C36:H36"/>
    <mergeCell ref="C40:H40"/>
    <mergeCell ref="A30:F30"/>
    <mergeCell ref="A31:H31"/>
    <mergeCell ref="E87:H87"/>
    <mergeCell ref="E88:H88"/>
    <mergeCell ref="E89:H89"/>
    <mergeCell ref="E90:H90"/>
    <mergeCell ref="E64:H64"/>
    <mergeCell ref="E75:H75"/>
    <mergeCell ref="E86:H86"/>
    <mergeCell ref="C42:H42"/>
    <mergeCell ref="C43:H43"/>
    <mergeCell ref="E45:H45"/>
    <mergeCell ref="E53:H53"/>
    <mergeCell ref="C41:H41"/>
    <mergeCell ref="E93:H93"/>
    <mergeCell ref="E94:H94"/>
    <mergeCell ref="E95:H95"/>
    <mergeCell ref="E96:H96"/>
    <mergeCell ref="E91:H91"/>
    <mergeCell ref="E92:H92"/>
  </mergeCells>
  <hyperlinks>
    <hyperlink ref="B4" location="ОГЛАВЛЕНИЕ!A1" display="ОГЛАВЛЕНИЕ" xr:uid="{F740CEB5-23BF-46AB-BA51-F5781E5ADEFC}"/>
  </hyperlinks>
  <pageMargins left="0.7" right="0.7" top="0.75" bottom="0.75" header="0.3" footer="0.3"/>
  <pageSetup paperSize="9" scale="77" fitToHeight="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FFC000"/>
    <pageSetUpPr fitToPage="1"/>
  </sheetPr>
  <dimension ref="A1:AL50"/>
  <sheetViews>
    <sheetView view="pageLayout" zoomScale="70" zoomScaleNormal="100" zoomScaleSheetLayoutView="55" zoomScalePageLayoutView="70" workbookViewId="0">
      <selection activeCell="B3" sqref="B3"/>
    </sheetView>
  </sheetViews>
  <sheetFormatPr defaultColWidth="9" defaultRowHeight="14.5" x14ac:dyDescent="0.35"/>
  <cols>
    <col min="1" max="1" width="9" style="1"/>
    <col min="2" max="2" width="36.54296875" style="1" customWidth="1"/>
    <col min="3" max="3" width="7.54296875" style="1" customWidth="1"/>
    <col min="4" max="4" width="8.26953125" style="1" customWidth="1"/>
    <col min="5" max="5" width="10.54296875" style="1" customWidth="1"/>
    <col min="6" max="6" width="8.26953125" style="1" customWidth="1"/>
    <col min="7" max="7" width="8" style="1" customWidth="1"/>
    <col min="8" max="8" width="8.54296875" style="1" customWidth="1"/>
    <col min="9" max="9" width="10.54296875" style="1" customWidth="1"/>
    <col min="10" max="10" width="11" style="1" customWidth="1"/>
    <col min="11" max="11" width="12.453125" style="1" customWidth="1"/>
    <col min="12" max="12" width="12.7265625" style="1" customWidth="1"/>
    <col min="13" max="13" width="10.26953125" style="1" customWidth="1"/>
    <col min="14" max="14" width="9.26953125" style="1" customWidth="1"/>
    <col min="15" max="15" width="8.453125" style="1" customWidth="1"/>
    <col min="16" max="16" width="7.54296875" style="1" customWidth="1"/>
    <col min="17" max="17" width="10.1796875" style="1" customWidth="1"/>
    <col min="18" max="18" width="9.26953125" style="1" customWidth="1"/>
    <col min="19" max="19" width="8.453125" style="161" customWidth="1"/>
    <col min="20" max="20" width="8.81640625" style="161" customWidth="1"/>
    <col min="21" max="21" width="10.1796875" style="161" customWidth="1"/>
    <col min="22" max="22" width="9.54296875" style="161" customWidth="1"/>
    <col min="23" max="23" width="9.1796875" style="161" customWidth="1"/>
    <col min="24" max="24" width="8.453125" style="161" customWidth="1"/>
    <col min="25" max="25" width="10.1796875" style="161" customWidth="1"/>
    <col min="26" max="26" width="9.453125" style="161" customWidth="1"/>
    <col min="27" max="27" width="9.54296875" style="1" customWidth="1"/>
    <col min="28" max="28" width="9.7265625" style="1" customWidth="1"/>
    <col min="29" max="30" width="11.1796875" style="1" customWidth="1"/>
    <col min="31" max="31" width="12.26953125" style="1" customWidth="1"/>
    <col min="32" max="32" width="10.453125" style="1" customWidth="1"/>
    <col min="33" max="33" width="8.26953125" style="1" customWidth="1"/>
    <col min="34" max="34" width="7.7265625" style="1" customWidth="1"/>
    <col min="35" max="35" width="8.54296875" style="1" customWidth="1"/>
    <col min="36" max="36" width="7.453125" style="1" customWidth="1"/>
    <col min="37" max="37" width="13.7265625" style="1" customWidth="1"/>
    <col min="38" max="38" width="13.453125" style="1" customWidth="1"/>
    <col min="39" max="16384" width="9" style="1"/>
  </cols>
  <sheetData>
    <row r="1" spans="1:38" ht="22.5" x14ac:dyDescent="0.35">
      <c r="A1" s="309" t="s">
        <v>8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</row>
    <row r="2" spans="1:38" ht="18" thickBot="1" x14ac:dyDescent="0.4">
      <c r="A2" s="283" t="s">
        <v>166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W2" s="283"/>
      <c r="X2" s="283"/>
      <c r="Y2" s="283"/>
      <c r="Z2" s="283"/>
    </row>
    <row r="3" spans="1:38" ht="47.25" customHeight="1" thickBot="1" x14ac:dyDescent="0.4">
      <c r="A3" s="281" t="s">
        <v>9</v>
      </c>
      <c r="B3" s="175" t="s">
        <v>125</v>
      </c>
      <c r="C3" s="304" t="s">
        <v>155</v>
      </c>
      <c r="D3" s="301"/>
      <c r="E3" s="304" t="s">
        <v>156</v>
      </c>
      <c r="F3" s="300"/>
      <c r="G3" s="304" t="s">
        <v>157</v>
      </c>
      <c r="H3" s="301"/>
      <c r="I3" s="300" t="s">
        <v>158</v>
      </c>
      <c r="J3" s="301"/>
      <c r="K3" s="304" t="s">
        <v>159</v>
      </c>
      <c r="L3" s="300"/>
      <c r="M3" s="304" t="s">
        <v>160</v>
      </c>
      <c r="N3" s="301"/>
      <c r="O3" s="304" t="s">
        <v>161</v>
      </c>
      <c r="P3" s="301"/>
      <c r="Q3" s="306" t="s">
        <v>11</v>
      </c>
      <c r="R3" s="307"/>
      <c r="S3" s="288" t="s">
        <v>162</v>
      </c>
      <c r="T3" s="288"/>
      <c r="U3" s="288" t="s">
        <v>163</v>
      </c>
      <c r="V3" s="288"/>
      <c r="W3" s="290" t="s">
        <v>164</v>
      </c>
      <c r="X3" s="291"/>
      <c r="Y3" s="294" t="s">
        <v>60</v>
      </c>
      <c r="Z3" s="295"/>
    </row>
    <row r="4" spans="1:38" ht="84" customHeight="1" thickBot="1" x14ac:dyDescent="0.4">
      <c r="A4" s="314"/>
      <c r="B4" s="281" t="s">
        <v>10</v>
      </c>
      <c r="C4" s="305"/>
      <c r="D4" s="303"/>
      <c r="E4" s="305"/>
      <c r="F4" s="302"/>
      <c r="G4" s="305"/>
      <c r="H4" s="303"/>
      <c r="I4" s="302"/>
      <c r="J4" s="303"/>
      <c r="K4" s="305"/>
      <c r="L4" s="302"/>
      <c r="M4" s="305"/>
      <c r="N4" s="303"/>
      <c r="O4" s="305"/>
      <c r="P4" s="303"/>
      <c r="Q4" s="296"/>
      <c r="R4" s="308"/>
      <c r="S4" s="289"/>
      <c r="T4" s="289"/>
      <c r="U4" s="289"/>
      <c r="V4" s="289"/>
      <c r="W4" s="292"/>
      <c r="X4" s="293"/>
      <c r="Y4" s="296"/>
      <c r="Z4" s="297"/>
    </row>
    <row r="5" spans="1:38" ht="22.5" customHeight="1" thickBot="1" x14ac:dyDescent="0.4">
      <c r="A5" s="282"/>
      <c r="B5" s="282"/>
      <c r="C5" s="13" t="s">
        <v>12</v>
      </c>
      <c r="D5" s="13" t="s">
        <v>13</v>
      </c>
      <c r="E5" s="13" t="s">
        <v>12</v>
      </c>
      <c r="F5" s="13" t="s">
        <v>13</v>
      </c>
      <c r="G5" s="13" t="s">
        <v>12</v>
      </c>
      <c r="H5" s="13" t="s">
        <v>13</v>
      </c>
      <c r="I5" s="13" t="s">
        <v>12</v>
      </c>
      <c r="J5" s="13" t="s">
        <v>13</v>
      </c>
      <c r="K5" s="13" t="s">
        <v>12</v>
      </c>
      <c r="L5" s="13" t="s">
        <v>13</v>
      </c>
      <c r="M5" s="13" t="s">
        <v>12</v>
      </c>
      <c r="N5" s="13" t="s">
        <v>13</v>
      </c>
      <c r="O5" s="13" t="s">
        <v>12</v>
      </c>
      <c r="P5" s="13" t="s">
        <v>13</v>
      </c>
      <c r="Q5" s="16" t="s">
        <v>12</v>
      </c>
      <c r="R5" s="16" t="s">
        <v>13</v>
      </c>
      <c r="S5" s="163" t="s">
        <v>12</v>
      </c>
      <c r="T5" s="163" t="s">
        <v>13</v>
      </c>
      <c r="U5" s="163" t="s">
        <v>12</v>
      </c>
      <c r="V5" s="163" t="s">
        <v>13</v>
      </c>
      <c r="W5" s="163" t="s">
        <v>12</v>
      </c>
      <c r="X5" s="163" t="s">
        <v>13</v>
      </c>
      <c r="Y5" s="16" t="s">
        <v>12</v>
      </c>
      <c r="Z5" s="16" t="s">
        <v>13</v>
      </c>
    </row>
    <row r="6" spans="1:38" ht="18.75" customHeight="1" thickBot="1" x14ac:dyDescent="0.4">
      <c r="A6" s="14">
        <v>1</v>
      </c>
      <c r="B6" s="15" t="s">
        <v>14</v>
      </c>
      <c r="C6" s="81">
        <v>2</v>
      </c>
      <c r="D6" s="81">
        <v>3</v>
      </c>
      <c r="E6" s="81">
        <v>2</v>
      </c>
      <c r="F6" s="81">
        <v>3</v>
      </c>
      <c r="G6" s="81">
        <v>2</v>
      </c>
      <c r="H6" s="81">
        <v>3</v>
      </c>
      <c r="I6" s="81">
        <v>2</v>
      </c>
      <c r="J6" s="81">
        <v>3</v>
      </c>
      <c r="K6" s="81">
        <v>2</v>
      </c>
      <c r="L6" s="81">
        <v>3</v>
      </c>
      <c r="M6" s="81">
        <v>2</v>
      </c>
      <c r="N6" s="81">
        <v>3</v>
      </c>
      <c r="O6" s="81">
        <v>3</v>
      </c>
      <c r="P6" s="81">
        <v>4</v>
      </c>
      <c r="Q6" s="174">
        <f>(C6+E6+G6+I6+K6+M6+O6)/7</f>
        <v>2.1428571428571428</v>
      </c>
      <c r="R6" s="174">
        <f>(D6+F6+H6+J6+L6+N6+P6)/7</f>
        <v>3.1428571428571428</v>
      </c>
      <c r="S6" s="164">
        <v>2</v>
      </c>
      <c r="T6" s="164">
        <v>3</v>
      </c>
      <c r="U6" s="164">
        <v>2</v>
      </c>
      <c r="V6" s="164">
        <v>3</v>
      </c>
      <c r="W6" s="164">
        <v>3</v>
      </c>
      <c r="X6" s="164">
        <v>4</v>
      </c>
      <c r="Y6" s="174">
        <f>(S6+U6+W6)/3</f>
        <v>2.3333333333333335</v>
      </c>
      <c r="Z6" s="174">
        <f>(T6+V6+X6)/3</f>
        <v>3.3333333333333335</v>
      </c>
    </row>
    <row r="7" spans="1:38" ht="18.5" thickBot="1" x14ac:dyDescent="0.4">
      <c r="A7" s="14">
        <v>2</v>
      </c>
      <c r="B7" s="15" t="s">
        <v>15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174">
        <f t="shared" ref="Q7:Q30" si="0">(C7+E7+G7+I7+K7+M7+O7)/7</f>
        <v>0</v>
      </c>
      <c r="R7" s="174">
        <f t="shared" ref="R7:R30" si="1">(D7+F7+H7+J7+L7+N7+P7)/7</f>
        <v>0</v>
      </c>
      <c r="S7" s="164"/>
      <c r="T7" s="164"/>
      <c r="U7" s="164"/>
      <c r="V7" s="164"/>
      <c r="W7" s="164"/>
      <c r="X7" s="164"/>
      <c r="Y7" s="174">
        <f t="shared" ref="Y7:Y30" si="2">(S7+U7+W7)/3</f>
        <v>0</v>
      </c>
      <c r="Z7" s="174">
        <f t="shared" ref="Z7:Z30" si="3">(T7+V7+X7)/3</f>
        <v>0</v>
      </c>
    </row>
    <row r="8" spans="1:38" ht="18.5" thickBot="1" x14ac:dyDescent="0.4">
      <c r="A8" s="14">
        <v>3</v>
      </c>
      <c r="B8" s="15" t="s">
        <v>16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174">
        <f t="shared" si="0"/>
        <v>0</v>
      </c>
      <c r="R8" s="174">
        <f t="shared" si="1"/>
        <v>0</v>
      </c>
      <c r="S8" s="164"/>
      <c r="T8" s="164"/>
      <c r="U8" s="164"/>
      <c r="V8" s="164"/>
      <c r="W8" s="164"/>
      <c r="X8" s="164"/>
      <c r="Y8" s="174">
        <f t="shared" si="2"/>
        <v>0</v>
      </c>
      <c r="Z8" s="174">
        <f t="shared" si="3"/>
        <v>0</v>
      </c>
    </row>
    <row r="9" spans="1:38" ht="18.5" thickBot="1" x14ac:dyDescent="0.4">
      <c r="A9" s="14">
        <v>4</v>
      </c>
      <c r="B9" s="15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174">
        <f t="shared" si="0"/>
        <v>0</v>
      </c>
      <c r="R9" s="174">
        <f t="shared" si="1"/>
        <v>0</v>
      </c>
      <c r="S9" s="164"/>
      <c r="T9" s="164"/>
      <c r="U9" s="164"/>
      <c r="V9" s="164"/>
      <c r="W9" s="164"/>
      <c r="X9" s="164"/>
      <c r="Y9" s="174">
        <f t="shared" si="2"/>
        <v>0</v>
      </c>
      <c r="Z9" s="174">
        <f t="shared" si="3"/>
        <v>0</v>
      </c>
    </row>
    <row r="10" spans="1:38" ht="18.75" customHeight="1" thickBot="1" x14ac:dyDescent="0.4">
      <c r="A10" s="14">
        <v>5</v>
      </c>
      <c r="B10" s="15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174">
        <f t="shared" si="0"/>
        <v>0</v>
      </c>
      <c r="R10" s="174">
        <f t="shared" si="1"/>
        <v>0</v>
      </c>
      <c r="S10" s="164"/>
      <c r="T10" s="164"/>
      <c r="U10" s="164"/>
      <c r="V10" s="164"/>
      <c r="W10" s="164"/>
      <c r="X10" s="164"/>
      <c r="Y10" s="174">
        <f t="shared" si="2"/>
        <v>0</v>
      </c>
      <c r="Z10" s="174">
        <f t="shared" si="3"/>
        <v>0</v>
      </c>
    </row>
    <row r="11" spans="1:38" ht="15" customHeight="1" thickBot="1" x14ac:dyDescent="0.4">
      <c r="A11" s="14">
        <v>6</v>
      </c>
      <c r="B11" s="15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174">
        <f t="shared" si="0"/>
        <v>0</v>
      </c>
      <c r="R11" s="174">
        <f t="shared" si="1"/>
        <v>0</v>
      </c>
      <c r="S11" s="164"/>
      <c r="T11" s="164"/>
      <c r="U11" s="164"/>
      <c r="V11" s="164"/>
      <c r="W11" s="164"/>
      <c r="X11" s="164"/>
      <c r="Y11" s="174">
        <f t="shared" si="2"/>
        <v>0</v>
      </c>
      <c r="Z11" s="174">
        <f t="shared" si="3"/>
        <v>0</v>
      </c>
    </row>
    <row r="12" spans="1:38" ht="18" customHeight="1" thickBot="1" x14ac:dyDescent="0.4">
      <c r="A12" s="14">
        <v>7</v>
      </c>
      <c r="B12" s="15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174">
        <f t="shared" si="0"/>
        <v>0</v>
      </c>
      <c r="R12" s="174">
        <f t="shared" si="1"/>
        <v>0</v>
      </c>
      <c r="S12" s="164"/>
      <c r="T12" s="164"/>
      <c r="U12" s="164"/>
      <c r="V12" s="164"/>
      <c r="W12" s="164"/>
      <c r="X12" s="164"/>
      <c r="Y12" s="174">
        <f t="shared" si="2"/>
        <v>0</v>
      </c>
      <c r="Z12" s="174">
        <f t="shared" si="3"/>
        <v>0</v>
      </c>
    </row>
    <row r="13" spans="1:38" ht="18.5" thickBot="1" x14ac:dyDescent="0.4">
      <c r="A13" s="14">
        <v>8</v>
      </c>
      <c r="B13" s="15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174">
        <f t="shared" si="0"/>
        <v>0</v>
      </c>
      <c r="R13" s="174">
        <f t="shared" si="1"/>
        <v>0</v>
      </c>
      <c r="S13" s="164"/>
      <c r="T13" s="164"/>
      <c r="U13" s="164"/>
      <c r="V13" s="164"/>
      <c r="W13" s="164"/>
      <c r="X13" s="164"/>
      <c r="Y13" s="174">
        <f t="shared" si="2"/>
        <v>0</v>
      </c>
      <c r="Z13" s="174">
        <f t="shared" si="3"/>
        <v>0</v>
      </c>
    </row>
    <row r="14" spans="1:38" ht="18.5" thickBot="1" x14ac:dyDescent="0.4">
      <c r="A14" s="14">
        <v>9</v>
      </c>
      <c r="B14" s="15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174">
        <f t="shared" si="0"/>
        <v>0</v>
      </c>
      <c r="R14" s="174">
        <f t="shared" si="1"/>
        <v>0</v>
      </c>
      <c r="S14" s="164"/>
      <c r="T14" s="164"/>
      <c r="U14" s="164"/>
      <c r="V14" s="164"/>
      <c r="W14" s="164"/>
      <c r="X14" s="164"/>
      <c r="Y14" s="174">
        <f t="shared" si="2"/>
        <v>0</v>
      </c>
      <c r="Z14" s="174">
        <f t="shared" si="3"/>
        <v>0</v>
      </c>
    </row>
    <row r="15" spans="1:38" ht="18.5" thickBot="1" x14ac:dyDescent="0.4">
      <c r="A15" s="14">
        <v>10</v>
      </c>
      <c r="B15" s="15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174">
        <f t="shared" si="0"/>
        <v>0</v>
      </c>
      <c r="R15" s="174">
        <f t="shared" si="1"/>
        <v>0</v>
      </c>
      <c r="S15" s="164"/>
      <c r="T15" s="164"/>
      <c r="U15" s="164"/>
      <c r="V15" s="164"/>
      <c r="W15" s="164"/>
      <c r="X15" s="164"/>
      <c r="Y15" s="174">
        <f t="shared" si="2"/>
        <v>0</v>
      </c>
      <c r="Z15" s="174">
        <f t="shared" si="3"/>
        <v>0</v>
      </c>
    </row>
    <row r="16" spans="1:38" ht="18.5" thickBot="1" x14ac:dyDescent="0.4">
      <c r="A16" s="14">
        <v>11</v>
      </c>
      <c r="B16" s="15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174">
        <f t="shared" si="0"/>
        <v>0</v>
      </c>
      <c r="R16" s="174">
        <f t="shared" si="1"/>
        <v>0</v>
      </c>
      <c r="S16" s="164"/>
      <c r="T16" s="164"/>
      <c r="U16" s="164"/>
      <c r="V16" s="164"/>
      <c r="W16" s="164"/>
      <c r="X16" s="164"/>
      <c r="Y16" s="174">
        <f t="shared" si="2"/>
        <v>0</v>
      </c>
      <c r="Z16" s="174">
        <f t="shared" si="3"/>
        <v>0</v>
      </c>
    </row>
    <row r="17" spans="1:26" ht="18.5" thickBot="1" x14ac:dyDescent="0.4">
      <c r="A17" s="14">
        <v>12</v>
      </c>
      <c r="B17" s="15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174">
        <f t="shared" si="0"/>
        <v>0</v>
      </c>
      <c r="R17" s="174">
        <f t="shared" si="1"/>
        <v>0</v>
      </c>
      <c r="S17" s="164"/>
      <c r="T17" s="164"/>
      <c r="U17" s="164"/>
      <c r="V17" s="164"/>
      <c r="W17" s="164"/>
      <c r="X17" s="164"/>
      <c r="Y17" s="174">
        <f t="shared" si="2"/>
        <v>0</v>
      </c>
      <c r="Z17" s="174">
        <f t="shared" si="3"/>
        <v>0</v>
      </c>
    </row>
    <row r="18" spans="1:26" ht="18.5" thickBot="1" x14ac:dyDescent="0.4">
      <c r="A18" s="14">
        <v>13</v>
      </c>
      <c r="B18" s="15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174">
        <f t="shared" si="0"/>
        <v>0</v>
      </c>
      <c r="R18" s="174">
        <f t="shared" si="1"/>
        <v>0</v>
      </c>
      <c r="S18" s="164"/>
      <c r="T18" s="164"/>
      <c r="U18" s="164"/>
      <c r="V18" s="164"/>
      <c r="W18" s="164"/>
      <c r="X18" s="164"/>
      <c r="Y18" s="174">
        <f t="shared" si="2"/>
        <v>0</v>
      </c>
      <c r="Z18" s="174">
        <f t="shared" si="3"/>
        <v>0</v>
      </c>
    </row>
    <row r="19" spans="1:26" ht="18.5" thickBot="1" x14ac:dyDescent="0.4">
      <c r="A19" s="14">
        <v>14</v>
      </c>
      <c r="B19" s="15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174">
        <f t="shared" si="0"/>
        <v>0</v>
      </c>
      <c r="R19" s="174">
        <f t="shared" si="1"/>
        <v>0</v>
      </c>
      <c r="S19" s="164"/>
      <c r="T19" s="164"/>
      <c r="U19" s="164"/>
      <c r="V19" s="164"/>
      <c r="W19" s="164"/>
      <c r="X19" s="164"/>
      <c r="Y19" s="174">
        <f t="shared" si="2"/>
        <v>0</v>
      </c>
      <c r="Z19" s="174">
        <f t="shared" si="3"/>
        <v>0</v>
      </c>
    </row>
    <row r="20" spans="1:26" ht="18.5" thickBot="1" x14ac:dyDescent="0.4">
      <c r="A20" s="14">
        <v>15</v>
      </c>
      <c r="B20" s="15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174">
        <f t="shared" si="0"/>
        <v>0</v>
      </c>
      <c r="R20" s="174">
        <f t="shared" si="1"/>
        <v>0</v>
      </c>
      <c r="S20" s="164"/>
      <c r="T20" s="164"/>
      <c r="U20" s="164"/>
      <c r="V20" s="164"/>
      <c r="W20" s="164"/>
      <c r="X20" s="164"/>
      <c r="Y20" s="174">
        <f t="shared" si="2"/>
        <v>0</v>
      </c>
      <c r="Z20" s="174">
        <f t="shared" si="3"/>
        <v>0</v>
      </c>
    </row>
    <row r="21" spans="1:26" ht="18.5" thickBot="1" x14ac:dyDescent="0.4">
      <c r="A21" s="14">
        <v>16</v>
      </c>
      <c r="B21" s="15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174">
        <f t="shared" si="0"/>
        <v>0</v>
      </c>
      <c r="R21" s="174">
        <f t="shared" si="1"/>
        <v>0</v>
      </c>
      <c r="S21" s="164"/>
      <c r="T21" s="164"/>
      <c r="U21" s="164"/>
      <c r="V21" s="164"/>
      <c r="W21" s="164"/>
      <c r="X21" s="164"/>
      <c r="Y21" s="174">
        <f t="shared" si="2"/>
        <v>0</v>
      </c>
      <c r="Z21" s="174">
        <f t="shared" si="3"/>
        <v>0</v>
      </c>
    </row>
    <row r="22" spans="1:26" ht="18.5" thickBot="1" x14ac:dyDescent="0.4">
      <c r="A22" s="14">
        <v>17</v>
      </c>
      <c r="B22" s="15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174">
        <f t="shared" si="0"/>
        <v>0</v>
      </c>
      <c r="R22" s="174">
        <f t="shared" si="1"/>
        <v>0</v>
      </c>
      <c r="S22" s="164"/>
      <c r="T22" s="164"/>
      <c r="U22" s="164"/>
      <c r="V22" s="164"/>
      <c r="W22" s="164"/>
      <c r="X22" s="164"/>
      <c r="Y22" s="174">
        <f t="shared" si="2"/>
        <v>0</v>
      </c>
      <c r="Z22" s="174">
        <f t="shared" si="3"/>
        <v>0</v>
      </c>
    </row>
    <row r="23" spans="1:26" ht="18.5" thickBot="1" x14ac:dyDescent="0.4">
      <c r="A23" s="14">
        <v>18</v>
      </c>
      <c r="B23" s="15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174">
        <f t="shared" si="0"/>
        <v>0</v>
      </c>
      <c r="R23" s="174">
        <f t="shared" si="1"/>
        <v>0</v>
      </c>
      <c r="S23" s="164"/>
      <c r="T23" s="164"/>
      <c r="U23" s="164"/>
      <c r="V23" s="164"/>
      <c r="W23" s="164"/>
      <c r="X23" s="164"/>
      <c r="Y23" s="174">
        <f t="shared" si="2"/>
        <v>0</v>
      </c>
      <c r="Z23" s="174">
        <f t="shared" si="3"/>
        <v>0</v>
      </c>
    </row>
    <row r="24" spans="1:26" ht="18.5" thickBot="1" x14ac:dyDescent="0.4">
      <c r="A24" s="14">
        <v>19</v>
      </c>
      <c r="B24" s="15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174">
        <f t="shared" si="0"/>
        <v>0</v>
      </c>
      <c r="R24" s="174">
        <f t="shared" si="1"/>
        <v>0</v>
      </c>
      <c r="S24" s="164"/>
      <c r="T24" s="164"/>
      <c r="U24" s="164"/>
      <c r="V24" s="164"/>
      <c r="W24" s="164"/>
      <c r="X24" s="164"/>
      <c r="Y24" s="174">
        <f t="shared" si="2"/>
        <v>0</v>
      </c>
      <c r="Z24" s="174">
        <f t="shared" si="3"/>
        <v>0</v>
      </c>
    </row>
    <row r="25" spans="1:26" ht="18.5" thickBot="1" x14ac:dyDescent="0.4">
      <c r="A25" s="14">
        <v>20</v>
      </c>
      <c r="B25" s="15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174">
        <f t="shared" si="0"/>
        <v>0</v>
      </c>
      <c r="R25" s="174">
        <f t="shared" si="1"/>
        <v>0</v>
      </c>
      <c r="S25" s="164"/>
      <c r="T25" s="164"/>
      <c r="U25" s="164"/>
      <c r="V25" s="164"/>
      <c r="W25" s="164"/>
      <c r="X25" s="164"/>
      <c r="Y25" s="174">
        <f t="shared" si="2"/>
        <v>0</v>
      </c>
      <c r="Z25" s="174">
        <f t="shared" si="3"/>
        <v>0</v>
      </c>
    </row>
    <row r="26" spans="1:26" ht="18.5" thickBot="1" x14ac:dyDescent="0.4">
      <c r="A26" s="14">
        <v>21</v>
      </c>
      <c r="B26" s="15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174">
        <f t="shared" si="0"/>
        <v>0</v>
      </c>
      <c r="R26" s="174">
        <f t="shared" si="1"/>
        <v>0</v>
      </c>
      <c r="S26" s="164"/>
      <c r="T26" s="164"/>
      <c r="U26" s="164"/>
      <c r="V26" s="164"/>
      <c r="W26" s="164"/>
      <c r="X26" s="164"/>
      <c r="Y26" s="174">
        <f t="shared" si="2"/>
        <v>0</v>
      </c>
      <c r="Z26" s="174">
        <f t="shared" si="3"/>
        <v>0</v>
      </c>
    </row>
    <row r="27" spans="1:26" ht="18.5" thickBot="1" x14ac:dyDescent="0.4">
      <c r="A27" s="14">
        <v>22</v>
      </c>
      <c r="B27" s="15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174">
        <f t="shared" si="0"/>
        <v>0</v>
      </c>
      <c r="R27" s="174">
        <f t="shared" si="1"/>
        <v>0</v>
      </c>
      <c r="S27" s="164"/>
      <c r="T27" s="164"/>
      <c r="U27" s="164"/>
      <c r="V27" s="164"/>
      <c r="W27" s="164"/>
      <c r="X27" s="164"/>
      <c r="Y27" s="174">
        <f t="shared" si="2"/>
        <v>0</v>
      </c>
      <c r="Z27" s="174">
        <f t="shared" si="3"/>
        <v>0</v>
      </c>
    </row>
    <row r="28" spans="1:26" ht="18.5" thickBot="1" x14ac:dyDescent="0.4">
      <c r="A28" s="14">
        <v>23</v>
      </c>
      <c r="B28" s="15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174">
        <f t="shared" si="0"/>
        <v>0</v>
      </c>
      <c r="R28" s="174">
        <f t="shared" si="1"/>
        <v>0</v>
      </c>
      <c r="S28" s="164"/>
      <c r="T28" s="164"/>
      <c r="U28" s="164"/>
      <c r="V28" s="164"/>
      <c r="W28" s="164"/>
      <c r="X28" s="164"/>
      <c r="Y28" s="174">
        <f t="shared" si="2"/>
        <v>0</v>
      </c>
      <c r="Z28" s="174">
        <f t="shared" si="3"/>
        <v>0</v>
      </c>
    </row>
    <row r="29" spans="1:26" ht="18.5" thickBot="1" x14ac:dyDescent="0.4">
      <c r="A29" s="14">
        <v>24</v>
      </c>
      <c r="B29" s="15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174">
        <f t="shared" si="0"/>
        <v>0</v>
      </c>
      <c r="R29" s="174">
        <f t="shared" si="1"/>
        <v>0</v>
      </c>
      <c r="S29" s="164"/>
      <c r="T29" s="164"/>
      <c r="U29" s="164"/>
      <c r="V29" s="164"/>
      <c r="W29" s="164"/>
      <c r="X29" s="164"/>
      <c r="Y29" s="174">
        <f t="shared" si="2"/>
        <v>0</v>
      </c>
      <c r="Z29" s="174">
        <f t="shared" si="3"/>
        <v>0</v>
      </c>
    </row>
    <row r="30" spans="1:26" ht="16.5" customHeight="1" thickBot="1" x14ac:dyDescent="0.4">
      <c r="A30" s="14"/>
      <c r="B30" s="19" t="s">
        <v>17</v>
      </c>
      <c r="C30" s="80">
        <f>(C6+C7+C8+C9+C10+C11+C12+C13+C14+C15+C16+C17+C18+C19+C20+C21+C22+C23+C24+C25+C26+C27+C28+C29)/COUNTA($B$6:$B$29)</f>
        <v>0.66666666666666663</v>
      </c>
      <c r="D30" s="80">
        <f t="shared" ref="D30:P30" si="4">(D6+D7+D8+D9+D10+D11+D12+D13+D14+D15+D16+D17+D18+D19+D20+D21+D22+D23+D24+D25+D26+D27+D28+D29)/COUNTA($B$6:$B$29)</f>
        <v>1</v>
      </c>
      <c r="E30" s="80">
        <f t="shared" si="4"/>
        <v>0.66666666666666663</v>
      </c>
      <c r="F30" s="80">
        <f t="shared" si="4"/>
        <v>1</v>
      </c>
      <c r="G30" s="80">
        <f t="shared" si="4"/>
        <v>0.66666666666666663</v>
      </c>
      <c r="H30" s="80">
        <f t="shared" si="4"/>
        <v>1</v>
      </c>
      <c r="I30" s="80">
        <f t="shared" si="4"/>
        <v>0.66666666666666663</v>
      </c>
      <c r="J30" s="80">
        <f t="shared" si="4"/>
        <v>1</v>
      </c>
      <c r="K30" s="80">
        <f t="shared" si="4"/>
        <v>0.66666666666666663</v>
      </c>
      <c r="L30" s="80">
        <f t="shared" si="4"/>
        <v>1</v>
      </c>
      <c r="M30" s="80">
        <f t="shared" si="4"/>
        <v>0.66666666666666663</v>
      </c>
      <c r="N30" s="80">
        <f t="shared" si="4"/>
        <v>1</v>
      </c>
      <c r="O30" s="80">
        <f t="shared" si="4"/>
        <v>1</v>
      </c>
      <c r="P30" s="80">
        <f t="shared" si="4"/>
        <v>1.3333333333333333</v>
      </c>
      <c r="Q30" s="173">
        <f t="shared" si="0"/>
        <v>0.7142857142857143</v>
      </c>
      <c r="R30" s="173">
        <f t="shared" si="1"/>
        <v>1.0476190476190477</v>
      </c>
      <c r="S30" s="80">
        <f t="shared" ref="S30:X30" si="5">(S6+S7+S8+S9+S10+S11+S12+S13+S14+S15+S16+S17+S18+S19+S20+S21+S22+S23+S24+S25+S26+S27+S28+S29)/COUNTA($B$6:$B$29)</f>
        <v>0.66666666666666663</v>
      </c>
      <c r="T30" s="80">
        <f t="shared" si="5"/>
        <v>1</v>
      </c>
      <c r="U30" s="80">
        <f t="shared" si="5"/>
        <v>0.66666666666666663</v>
      </c>
      <c r="V30" s="80">
        <f t="shared" si="5"/>
        <v>1</v>
      </c>
      <c r="W30" s="80">
        <f t="shared" si="5"/>
        <v>1</v>
      </c>
      <c r="X30" s="80">
        <f t="shared" si="5"/>
        <v>1.3333333333333333</v>
      </c>
      <c r="Y30" s="173">
        <f t="shared" si="2"/>
        <v>0.77777777777777768</v>
      </c>
      <c r="Z30" s="173">
        <f t="shared" si="3"/>
        <v>1.1111111111111109</v>
      </c>
    </row>
    <row r="31" spans="1:26" ht="31.5" customHeight="1" x14ac:dyDescent="0.35">
      <c r="B31" s="162" t="s">
        <v>18</v>
      </c>
      <c r="C31" s="162"/>
      <c r="D31" s="37"/>
      <c r="E31" s="37"/>
      <c r="F31" s="37"/>
      <c r="G31" s="166" t="s">
        <v>18</v>
      </c>
    </row>
    <row r="32" spans="1:26" x14ac:dyDescent="0.35">
      <c r="B32" s="312"/>
      <c r="C32" s="284" t="s">
        <v>19</v>
      </c>
      <c r="D32" s="310" t="s">
        <v>20</v>
      </c>
      <c r="E32" s="310" t="s">
        <v>21</v>
      </c>
      <c r="F32" s="310" t="s">
        <v>22</v>
      </c>
      <c r="H32" s="284" t="s">
        <v>19</v>
      </c>
      <c r="I32" s="286" t="s">
        <v>20</v>
      </c>
      <c r="J32" s="286" t="s">
        <v>21</v>
      </c>
      <c r="K32" s="286" t="s">
        <v>22</v>
      </c>
    </row>
    <row r="33" spans="2:11" x14ac:dyDescent="0.35">
      <c r="B33" s="313"/>
      <c r="C33" s="285"/>
      <c r="D33" s="311"/>
      <c r="E33" s="311"/>
      <c r="F33" s="311"/>
      <c r="H33" s="285"/>
      <c r="I33" s="287"/>
      <c r="J33" s="287"/>
      <c r="K33" s="287"/>
    </row>
    <row r="34" spans="2:11" ht="26.25" customHeight="1" x14ac:dyDescent="0.4">
      <c r="B34" s="36" t="s">
        <v>23</v>
      </c>
      <c r="C34" s="167">
        <f>COUNTA($B$6:$B$29)</f>
        <v>3</v>
      </c>
      <c r="D34" s="167">
        <f>COUNTIF(Q6:Q29,"&gt;=3,8")</f>
        <v>0</v>
      </c>
      <c r="E34" s="167">
        <f>COUNTIFS(Q6:Q29,"&lt;3,7",Q6:Q29,"&gt;=2,3")</f>
        <v>0</v>
      </c>
      <c r="F34" s="167">
        <f>COUNTIFS(Q6:Q29,"&lt;2,2",Q6:Q29,"&gt;0")</f>
        <v>1</v>
      </c>
      <c r="G34" s="168" t="s">
        <v>165</v>
      </c>
      <c r="H34" s="167">
        <f>COUNTA($B$6:$B$29)</f>
        <v>3</v>
      </c>
      <c r="I34" s="169">
        <f>COUNTIF(Y6:Y29,"&gt;=3,8")</f>
        <v>0</v>
      </c>
      <c r="J34" s="169">
        <f>COUNTIFS(Z6:Z29,"&lt;3,7",Z6:Z29,"&gt;=2,3")</f>
        <v>1</v>
      </c>
      <c r="K34" s="169">
        <f>COUNTIFS(Y6:Y29,"&lt;2,2",Y6:Y29,"&gt;0")</f>
        <v>0</v>
      </c>
    </row>
    <row r="35" spans="2:11" ht="19.5" customHeight="1" x14ac:dyDescent="0.4">
      <c r="B35" s="36" t="s">
        <v>24</v>
      </c>
      <c r="C35" s="167">
        <v>100</v>
      </c>
      <c r="D35" s="167">
        <f>D34*C35/C34</f>
        <v>0</v>
      </c>
      <c r="E35" s="170">
        <f>E34*C35/C34</f>
        <v>0</v>
      </c>
      <c r="F35" s="170">
        <f>F34*C35/C34</f>
        <v>33.333333333333336</v>
      </c>
      <c r="G35" s="171" t="s">
        <v>24</v>
      </c>
      <c r="H35" s="167">
        <v>100</v>
      </c>
      <c r="I35" s="169">
        <f>I34*H35/H34</f>
        <v>0</v>
      </c>
      <c r="J35" s="172">
        <f>J34*H35/H34</f>
        <v>33.333333333333336</v>
      </c>
      <c r="K35" s="172">
        <f>K34*H35/H34</f>
        <v>0</v>
      </c>
    </row>
    <row r="36" spans="2:11" ht="12" customHeight="1" x14ac:dyDescent="0.35">
      <c r="B36" s="37"/>
      <c r="C36" s="37"/>
      <c r="D36" s="37"/>
      <c r="E36" s="37"/>
      <c r="F36" s="37"/>
      <c r="G36" s="166"/>
    </row>
    <row r="37" spans="2:11" ht="15.5" x14ac:dyDescent="0.35">
      <c r="B37" s="162" t="s">
        <v>25</v>
      </c>
      <c r="C37" s="162"/>
      <c r="D37" s="37"/>
      <c r="E37" s="37"/>
      <c r="F37" s="37"/>
      <c r="G37" s="166" t="s">
        <v>25</v>
      </c>
    </row>
    <row r="38" spans="2:11" x14ac:dyDescent="0.35">
      <c r="B38" s="312"/>
      <c r="C38" s="298" t="s">
        <v>19</v>
      </c>
      <c r="D38" s="310" t="s">
        <v>20</v>
      </c>
      <c r="E38" s="310" t="s">
        <v>21</v>
      </c>
      <c r="F38" s="310" t="s">
        <v>22</v>
      </c>
      <c r="G38" s="166"/>
      <c r="H38" s="298" t="s">
        <v>19</v>
      </c>
      <c r="I38" s="286" t="s">
        <v>20</v>
      </c>
      <c r="J38" s="286" t="s">
        <v>21</v>
      </c>
      <c r="K38" s="286" t="s">
        <v>22</v>
      </c>
    </row>
    <row r="39" spans="2:11" x14ac:dyDescent="0.35">
      <c r="B39" s="313"/>
      <c r="C39" s="299"/>
      <c r="D39" s="311"/>
      <c r="E39" s="311"/>
      <c r="F39" s="311"/>
      <c r="G39" s="166"/>
      <c r="H39" s="299"/>
      <c r="I39" s="287"/>
      <c r="J39" s="287"/>
      <c r="K39" s="287"/>
    </row>
    <row r="40" spans="2:11" ht="18" x14ac:dyDescent="0.4">
      <c r="B40" s="36" t="s">
        <v>23</v>
      </c>
      <c r="C40" s="167">
        <f>COUNTA($B$6:$B$29)</f>
        <v>3</v>
      </c>
      <c r="D40" s="167">
        <f>COUNTIF(Z6:Z29,"&gt;=3,8")</f>
        <v>0</v>
      </c>
      <c r="E40" s="167">
        <f>COUNTIFS(Z6:Z29,"&lt;3,7",Z6:Z29,"&gt;=2,3")</f>
        <v>1</v>
      </c>
      <c r="F40" s="167">
        <f>COUNTIFS(Z6:Z29,"&lt;2,2",Z6:Z29,"&gt;0")</f>
        <v>0</v>
      </c>
      <c r="G40" s="168" t="s">
        <v>165</v>
      </c>
      <c r="H40" s="167">
        <f>COUNTA($B$6:$B$29)</f>
        <v>3</v>
      </c>
      <c r="I40" s="169">
        <f>COUNTIF(Z6:Z29,"&gt;=3,8")</f>
        <v>0</v>
      </c>
      <c r="J40" s="169">
        <f>COUNTIFS(Z6:Z29,"&lt;3,7",Z6:Z29,"&gt;=2,3")</f>
        <v>1</v>
      </c>
      <c r="K40" s="169">
        <f>COUNTIFS(Z6:Z29,"&lt;2,2",Z6:Z29,"&gt;0")</f>
        <v>0</v>
      </c>
    </row>
    <row r="41" spans="2:11" ht="17.25" customHeight="1" x14ac:dyDescent="0.4">
      <c r="B41" s="36" t="s">
        <v>24</v>
      </c>
      <c r="C41" s="167">
        <v>100</v>
      </c>
      <c r="D41" s="170">
        <f>D40*C41/C40</f>
        <v>0</v>
      </c>
      <c r="E41" s="170">
        <f>E40*C41/C40</f>
        <v>33.333333333333336</v>
      </c>
      <c r="F41" s="170">
        <f>F40*C41/C40</f>
        <v>0</v>
      </c>
      <c r="G41" s="168" t="s">
        <v>24</v>
      </c>
      <c r="H41" s="167">
        <v>100</v>
      </c>
      <c r="I41" s="172">
        <f>I40*H41/H40</f>
        <v>0</v>
      </c>
      <c r="J41" s="172">
        <f>J40*H41/H40</f>
        <v>33.333333333333336</v>
      </c>
      <c r="K41" s="172">
        <f>K40*H41/H40</f>
        <v>0</v>
      </c>
    </row>
    <row r="50" ht="15.75" customHeight="1" x14ac:dyDescent="0.35"/>
  </sheetData>
  <sheetProtection algorithmName="SHA-512" hashValue="loVZ8820WHgwVQaeqLHxtJno1Dm4VDdbUHk1FU8WXD+0hzJO3+ZmnSKfQw2xazYbEPO5BrO22OCt6xi1mD2BBg==" saltValue="ERMDlXd1U097+6UkqyfZvg==" spinCount="100000" sheet="1" formatCells="0" formatColumns="0" formatRows="0" insertColumns="0" insertRows="0" insertHyperlinks="0" deleteColumns="0" deleteRows="0" sort="0" autoFilter="0" pivotTables="0"/>
  <mergeCells count="34">
    <mergeCell ref="A1:Z1"/>
    <mergeCell ref="E32:E33"/>
    <mergeCell ref="F32:F33"/>
    <mergeCell ref="B38:B39"/>
    <mergeCell ref="C38:C39"/>
    <mergeCell ref="D38:D39"/>
    <mergeCell ref="E38:E39"/>
    <mergeCell ref="F38:F39"/>
    <mergeCell ref="B32:B33"/>
    <mergeCell ref="C32:C33"/>
    <mergeCell ref="D32:D33"/>
    <mergeCell ref="A3:A5"/>
    <mergeCell ref="M3:N4"/>
    <mergeCell ref="C3:D4"/>
    <mergeCell ref="E3:F4"/>
    <mergeCell ref="G3:H4"/>
    <mergeCell ref="H38:H39"/>
    <mergeCell ref="I38:I39"/>
    <mergeCell ref="J38:J39"/>
    <mergeCell ref="K38:K39"/>
    <mergeCell ref="S3:T4"/>
    <mergeCell ref="I3:J4"/>
    <mergeCell ref="K3:L4"/>
    <mergeCell ref="O3:P4"/>
    <mergeCell ref="Q3:R4"/>
    <mergeCell ref="B4:B5"/>
    <mergeCell ref="A2:Z2"/>
    <mergeCell ref="H32:H33"/>
    <mergeCell ref="I32:I33"/>
    <mergeCell ref="J32:J33"/>
    <mergeCell ref="K32:K33"/>
    <mergeCell ref="U3:V4"/>
    <mergeCell ref="W3:X4"/>
    <mergeCell ref="Y3:Z4"/>
  </mergeCells>
  <hyperlinks>
    <hyperlink ref="B3" location="ОГЛАВЛЕНИЕ!A1" display="ОГЛАВЛЕНИЕ" xr:uid="{A291D045-4E4F-4846-9984-35A92937C333}"/>
  </hyperlinks>
  <pageMargins left="0.7" right="0.7" top="0.75" bottom="0.36428571428571427" header="0.3" footer="0.3"/>
  <pageSetup paperSize="9" scale="48" fitToHeight="0" orientation="landscape" r:id="rId1"/>
  <headerFooter>
    <oddHeader>&amp;R&amp;"Monotype Corsiva,обычный"&amp;12О.В. Яковлева</oddHeader>
    <oddFooter>&amp;R&amp;"Monotype Corsiva"&amp;12https://vk.com/travel_posobiya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tabColor rgb="FFFFC000"/>
    <pageSetUpPr fitToPage="1"/>
  </sheetPr>
  <dimension ref="A1:T46"/>
  <sheetViews>
    <sheetView view="pageLayout" zoomScale="70" zoomScaleNormal="100" zoomScalePageLayoutView="70" workbookViewId="0">
      <selection activeCell="F1" sqref="F1:G1"/>
    </sheetView>
  </sheetViews>
  <sheetFormatPr defaultColWidth="9.1796875" defaultRowHeight="14.5" x14ac:dyDescent="0.35"/>
  <cols>
    <col min="1" max="1" width="9.1796875" style="1"/>
    <col min="2" max="2" width="31.453125" style="1" customWidth="1"/>
    <col min="3" max="3" width="10.1796875" style="1" customWidth="1"/>
    <col min="4" max="4" width="9.54296875" style="1" customWidth="1"/>
    <col min="5" max="5" width="8" style="1" customWidth="1"/>
    <col min="6" max="7" width="8.1796875" style="1" customWidth="1"/>
    <col min="8" max="8" width="8.26953125" style="1" customWidth="1"/>
    <col min="9" max="9" width="8" style="1" customWidth="1"/>
    <col min="10" max="10" width="7.54296875" style="1" customWidth="1"/>
    <col min="11" max="11" width="8.7265625" style="1" customWidth="1"/>
    <col min="12" max="12" width="8.26953125" style="1" customWidth="1"/>
    <col min="13" max="13" width="10.26953125" style="1" customWidth="1"/>
    <col min="14" max="14" width="10.54296875" style="1" customWidth="1"/>
    <col min="15" max="16" width="10.26953125" style="1" customWidth="1"/>
    <col min="17" max="17" width="9.453125" style="1" customWidth="1"/>
    <col min="18" max="18" width="9.54296875" style="1" customWidth="1"/>
    <col min="19" max="16384" width="9.1796875" style="1"/>
  </cols>
  <sheetData>
    <row r="1" spans="1:20" ht="17.5" x14ac:dyDescent="0.35">
      <c r="A1" s="22" t="s">
        <v>92</v>
      </c>
      <c r="F1" s="319" t="s">
        <v>125</v>
      </c>
      <c r="G1" s="319"/>
      <c r="J1" s="320" t="s">
        <v>129</v>
      </c>
      <c r="K1" s="320"/>
      <c r="L1" s="320"/>
      <c r="M1" s="320"/>
      <c r="N1" s="320"/>
      <c r="O1" s="320"/>
      <c r="P1" s="320"/>
      <c r="Q1" s="320"/>
      <c r="R1" s="320"/>
      <c r="S1" s="320"/>
      <c r="T1" s="320"/>
    </row>
    <row r="2" spans="1:20" ht="18" thickBot="1" x14ac:dyDescent="0.4">
      <c r="A2" s="17"/>
      <c r="B2" s="18"/>
      <c r="C2" s="18"/>
      <c r="D2" s="18"/>
    </row>
    <row r="3" spans="1:20" ht="41.15" customHeight="1" thickBot="1" x14ac:dyDescent="0.4">
      <c r="A3" s="281" t="s">
        <v>9</v>
      </c>
      <c r="B3" s="281" t="s">
        <v>10</v>
      </c>
      <c r="C3" s="326" t="s">
        <v>167</v>
      </c>
      <c r="D3" s="327"/>
      <c r="E3" s="304" t="s">
        <v>173</v>
      </c>
      <c r="F3" s="300"/>
      <c r="G3" s="304" t="s">
        <v>168</v>
      </c>
      <c r="H3" s="301"/>
      <c r="I3" s="307" t="s">
        <v>11</v>
      </c>
      <c r="J3" s="295"/>
      <c r="K3" s="304" t="s">
        <v>169</v>
      </c>
      <c r="L3" s="300"/>
      <c r="M3" s="304" t="s">
        <v>170</v>
      </c>
      <c r="N3" s="301"/>
      <c r="O3" s="304" t="s">
        <v>172</v>
      </c>
      <c r="P3" s="301"/>
      <c r="Q3" s="322" t="s">
        <v>171</v>
      </c>
      <c r="R3" s="323"/>
      <c r="S3" s="321" t="s">
        <v>11</v>
      </c>
      <c r="T3" s="321"/>
    </row>
    <row r="4" spans="1:20" ht="75.75" customHeight="1" thickBot="1" x14ac:dyDescent="0.4">
      <c r="A4" s="314"/>
      <c r="B4" s="314"/>
      <c r="C4" s="328"/>
      <c r="D4" s="329"/>
      <c r="E4" s="305"/>
      <c r="F4" s="302"/>
      <c r="G4" s="305"/>
      <c r="H4" s="303"/>
      <c r="I4" s="308"/>
      <c r="J4" s="297"/>
      <c r="K4" s="305"/>
      <c r="L4" s="302"/>
      <c r="M4" s="305"/>
      <c r="N4" s="303"/>
      <c r="O4" s="305"/>
      <c r="P4" s="303"/>
      <c r="Q4" s="324"/>
      <c r="R4" s="325"/>
      <c r="S4" s="321"/>
      <c r="T4" s="321"/>
    </row>
    <row r="5" spans="1:20" ht="16" thickBot="1" x14ac:dyDescent="0.4">
      <c r="A5" s="282"/>
      <c r="B5" s="282"/>
      <c r="C5" s="13" t="s">
        <v>12</v>
      </c>
      <c r="D5" s="13" t="s">
        <v>13</v>
      </c>
      <c r="E5" s="13" t="s">
        <v>12</v>
      </c>
      <c r="F5" s="13" t="s">
        <v>13</v>
      </c>
      <c r="G5" s="13" t="s">
        <v>12</v>
      </c>
      <c r="H5" s="13" t="s">
        <v>13</v>
      </c>
      <c r="I5" s="16" t="s">
        <v>12</v>
      </c>
      <c r="J5" s="16" t="s">
        <v>13</v>
      </c>
      <c r="K5" s="13" t="s">
        <v>12</v>
      </c>
      <c r="L5" s="13" t="s">
        <v>13</v>
      </c>
      <c r="M5" s="13" t="s">
        <v>12</v>
      </c>
      <c r="N5" s="13" t="s">
        <v>13</v>
      </c>
      <c r="O5" s="13" t="s">
        <v>12</v>
      </c>
      <c r="P5" s="13" t="s">
        <v>13</v>
      </c>
      <c r="Q5" s="13" t="s">
        <v>12</v>
      </c>
      <c r="R5" s="13" t="s">
        <v>13</v>
      </c>
      <c r="S5" s="16" t="s">
        <v>12</v>
      </c>
      <c r="T5" s="16" t="s">
        <v>13</v>
      </c>
    </row>
    <row r="6" spans="1:20" ht="16" thickBot="1" x14ac:dyDescent="0.4">
      <c r="A6" s="14">
        <v>1</v>
      </c>
      <c r="B6" s="15" t="s">
        <v>14</v>
      </c>
      <c r="C6" s="81">
        <v>3</v>
      </c>
      <c r="D6" s="81">
        <v>4</v>
      </c>
      <c r="E6" s="81">
        <v>3</v>
      </c>
      <c r="F6" s="81">
        <v>4</v>
      </c>
      <c r="G6" s="81">
        <v>2</v>
      </c>
      <c r="H6" s="81">
        <v>3</v>
      </c>
      <c r="I6" s="187">
        <f>(C6+E6+G6)/3</f>
        <v>2.6666666666666665</v>
      </c>
      <c r="J6" s="187">
        <f>(D6+F6+H6)/3</f>
        <v>3.6666666666666665</v>
      </c>
      <c r="K6" s="92">
        <v>2</v>
      </c>
      <c r="L6" s="92">
        <v>3</v>
      </c>
      <c r="M6" s="92">
        <v>2</v>
      </c>
      <c r="N6" s="92">
        <v>3</v>
      </c>
      <c r="O6" s="92">
        <v>3</v>
      </c>
      <c r="P6" s="92">
        <v>4</v>
      </c>
      <c r="Q6" s="92">
        <v>3</v>
      </c>
      <c r="R6" s="92">
        <v>4</v>
      </c>
      <c r="S6" s="188">
        <f>(K6+M6+O6+Q6)/4</f>
        <v>2.5</v>
      </c>
      <c r="T6" s="188">
        <f>(L6+N6+P6+R6)/4</f>
        <v>3.5</v>
      </c>
    </row>
    <row r="7" spans="1:20" ht="16" thickBot="1" x14ac:dyDescent="0.4">
      <c r="A7" s="14">
        <v>2</v>
      </c>
      <c r="B7" s="15" t="s">
        <v>15</v>
      </c>
      <c r="C7" s="81"/>
      <c r="D7" s="81"/>
      <c r="E7" s="81"/>
      <c r="F7" s="81"/>
      <c r="G7" s="81"/>
      <c r="H7" s="81"/>
      <c r="I7" s="187">
        <f t="shared" ref="I7:I30" si="0">(C7+E7+G7)/3</f>
        <v>0</v>
      </c>
      <c r="J7" s="187">
        <f t="shared" ref="J7:J30" si="1">(D7+F7+H7)/3</f>
        <v>0</v>
      </c>
      <c r="K7" s="92"/>
      <c r="L7" s="92"/>
      <c r="M7" s="92"/>
      <c r="N7" s="92"/>
      <c r="O7" s="92"/>
      <c r="P7" s="92"/>
      <c r="Q7" s="92"/>
      <c r="R7" s="92"/>
      <c r="S7" s="188">
        <f t="shared" ref="S7:S30" si="2">(K7+M7+O7+Q7)/4</f>
        <v>0</v>
      </c>
      <c r="T7" s="188">
        <f t="shared" ref="T7:T30" si="3">(L7+N7+P7+R7)/4</f>
        <v>0</v>
      </c>
    </row>
    <row r="8" spans="1:20" ht="16" thickBot="1" x14ac:dyDescent="0.4">
      <c r="A8" s="14">
        <v>3</v>
      </c>
      <c r="B8" s="15" t="s">
        <v>16</v>
      </c>
      <c r="C8" s="81"/>
      <c r="D8" s="81"/>
      <c r="E8" s="81"/>
      <c r="F8" s="81"/>
      <c r="G8" s="81"/>
      <c r="H8" s="81"/>
      <c r="I8" s="187">
        <f t="shared" si="0"/>
        <v>0</v>
      </c>
      <c r="J8" s="187">
        <f t="shared" si="1"/>
        <v>0</v>
      </c>
      <c r="K8" s="92"/>
      <c r="L8" s="92"/>
      <c r="M8" s="92"/>
      <c r="N8" s="92"/>
      <c r="O8" s="92"/>
      <c r="P8" s="92"/>
      <c r="Q8" s="92"/>
      <c r="R8" s="92"/>
      <c r="S8" s="188">
        <f t="shared" si="2"/>
        <v>0</v>
      </c>
      <c r="T8" s="188">
        <f t="shared" si="3"/>
        <v>0</v>
      </c>
    </row>
    <row r="9" spans="1:20" ht="16" thickBot="1" x14ac:dyDescent="0.4">
      <c r="A9" s="14">
        <v>4</v>
      </c>
      <c r="B9" s="15"/>
      <c r="C9" s="81"/>
      <c r="D9" s="81"/>
      <c r="E9" s="81"/>
      <c r="F9" s="81"/>
      <c r="G9" s="81"/>
      <c r="H9" s="81"/>
      <c r="I9" s="187">
        <f t="shared" si="0"/>
        <v>0</v>
      </c>
      <c r="J9" s="187">
        <f t="shared" si="1"/>
        <v>0</v>
      </c>
      <c r="K9" s="92"/>
      <c r="L9" s="92"/>
      <c r="M9" s="92"/>
      <c r="N9" s="92"/>
      <c r="O9" s="92"/>
      <c r="P9" s="92"/>
      <c r="Q9" s="92"/>
      <c r="R9" s="92"/>
      <c r="S9" s="188">
        <f t="shared" si="2"/>
        <v>0</v>
      </c>
      <c r="T9" s="188">
        <f t="shared" si="3"/>
        <v>0</v>
      </c>
    </row>
    <row r="10" spans="1:20" ht="16" thickBot="1" x14ac:dyDescent="0.4">
      <c r="A10" s="14">
        <v>5</v>
      </c>
      <c r="B10" s="15"/>
      <c r="C10" s="81"/>
      <c r="D10" s="81"/>
      <c r="E10" s="81"/>
      <c r="F10" s="81"/>
      <c r="G10" s="81"/>
      <c r="H10" s="81"/>
      <c r="I10" s="187">
        <f t="shared" si="0"/>
        <v>0</v>
      </c>
      <c r="J10" s="187">
        <f t="shared" si="1"/>
        <v>0</v>
      </c>
      <c r="K10" s="92"/>
      <c r="L10" s="92"/>
      <c r="M10" s="92"/>
      <c r="N10" s="92"/>
      <c r="O10" s="92"/>
      <c r="P10" s="92"/>
      <c r="Q10" s="92"/>
      <c r="R10" s="92"/>
      <c r="S10" s="188">
        <f t="shared" si="2"/>
        <v>0</v>
      </c>
      <c r="T10" s="188">
        <f t="shared" si="3"/>
        <v>0</v>
      </c>
    </row>
    <row r="11" spans="1:20" ht="16" thickBot="1" x14ac:dyDescent="0.4">
      <c r="A11" s="14">
        <v>6</v>
      </c>
      <c r="B11" s="15"/>
      <c r="C11" s="81"/>
      <c r="D11" s="81"/>
      <c r="E11" s="81"/>
      <c r="F11" s="81"/>
      <c r="G11" s="81"/>
      <c r="H11" s="81"/>
      <c r="I11" s="187">
        <f t="shared" si="0"/>
        <v>0</v>
      </c>
      <c r="J11" s="187">
        <f t="shared" si="1"/>
        <v>0</v>
      </c>
      <c r="K11" s="92"/>
      <c r="L11" s="92"/>
      <c r="M11" s="92"/>
      <c r="N11" s="92"/>
      <c r="O11" s="92"/>
      <c r="P11" s="92"/>
      <c r="Q11" s="92"/>
      <c r="R11" s="92"/>
      <c r="S11" s="188">
        <f t="shared" si="2"/>
        <v>0</v>
      </c>
      <c r="T11" s="188">
        <f t="shared" si="3"/>
        <v>0</v>
      </c>
    </row>
    <row r="12" spans="1:20" ht="16" thickBot="1" x14ac:dyDescent="0.4">
      <c r="A12" s="14">
        <v>7</v>
      </c>
      <c r="B12" s="15"/>
      <c r="C12" s="81"/>
      <c r="D12" s="81"/>
      <c r="E12" s="81"/>
      <c r="F12" s="81"/>
      <c r="G12" s="81"/>
      <c r="H12" s="81"/>
      <c r="I12" s="187">
        <f t="shared" si="0"/>
        <v>0</v>
      </c>
      <c r="J12" s="187">
        <f t="shared" si="1"/>
        <v>0</v>
      </c>
      <c r="K12" s="92"/>
      <c r="L12" s="92"/>
      <c r="M12" s="92"/>
      <c r="N12" s="92"/>
      <c r="O12" s="92"/>
      <c r="P12" s="92"/>
      <c r="Q12" s="92"/>
      <c r="R12" s="92"/>
      <c r="S12" s="188">
        <f t="shared" si="2"/>
        <v>0</v>
      </c>
      <c r="T12" s="188">
        <f t="shared" si="3"/>
        <v>0</v>
      </c>
    </row>
    <row r="13" spans="1:20" ht="16" thickBot="1" x14ac:dyDescent="0.4">
      <c r="A13" s="14">
        <v>8</v>
      </c>
      <c r="B13" s="15"/>
      <c r="C13" s="81"/>
      <c r="D13" s="81"/>
      <c r="E13" s="81"/>
      <c r="F13" s="81"/>
      <c r="G13" s="81"/>
      <c r="H13" s="81"/>
      <c r="I13" s="187">
        <f t="shared" si="0"/>
        <v>0</v>
      </c>
      <c r="J13" s="187">
        <f t="shared" si="1"/>
        <v>0</v>
      </c>
      <c r="K13" s="92"/>
      <c r="L13" s="92"/>
      <c r="M13" s="92"/>
      <c r="N13" s="92"/>
      <c r="O13" s="92"/>
      <c r="P13" s="92"/>
      <c r="Q13" s="92"/>
      <c r="R13" s="92"/>
      <c r="S13" s="188">
        <f t="shared" si="2"/>
        <v>0</v>
      </c>
      <c r="T13" s="188">
        <f t="shared" si="3"/>
        <v>0</v>
      </c>
    </row>
    <row r="14" spans="1:20" ht="16" thickBot="1" x14ac:dyDescent="0.4">
      <c r="A14" s="14">
        <v>9</v>
      </c>
      <c r="B14" s="15"/>
      <c r="C14" s="81"/>
      <c r="D14" s="81"/>
      <c r="E14" s="81"/>
      <c r="F14" s="81"/>
      <c r="G14" s="81"/>
      <c r="H14" s="81"/>
      <c r="I14" s="187">
        <f t="shared" si="0"/>
        <v>0</v>
      </c>
      <c r="J14" s="187">
        <f t="shared" si="1"/>
        <v>0</v>
      </c>
      <c r="K14" s="92"/>
      <c r="L14" s="92"/>
      <c r="M14" s="92"/>
      <c r="N14" s="92"/>
      <c r="O14" s="92"/>
      <c r="P14" s="92"/>
      <c r="Q14" s="92"/>
      <c r="R14" s="92"/>
      <c r="S14" s="188">
        <f t="shared" si="2"/>
        <v>0</v>
      </c>
      <c r="T14" s="188">
        <f t="shared" si="3"/>
        <v>0</v>
      </c>
    </row>
    <row r="15" spans="1:20" ht="16" thickBot="1" x14ac:dyDescent="0.4">
      <c r="A15" s="14">
        <v>10</v>
      </c>
      <c r="B15" s="15"/>
      <c r="C15" s="81"/>
      <c r="D15" s="81"/>
      <c r="E15" s="81"/>
      <c r="F15" s="81"/>
      <c r="G15" s="81"/>
      <c r="H15" s="81"/>
      <c r="I15" s="187">
        <f t="shared" si="0"/>
        <v>0</v>
      </c>
      <c r="J15" s="187">
        <f t="shared" si="1"/>
        <v>0</v>
      </c>
      <c r="K15" s="92"/>
      <c r="L15" s="92"/>
      <c r="M15" s="92"/>
      <c r="N15" s="92"/>
      <c r="O15" s="92"/>
      <c r="P15" s="92"/>
      <c r="Q15" s="92"/>
      <c r="R15" s="92"/>
      <c r="S15" s="188">
        <f t="shared" si="2"/>
        <v>0</v>
      </c>
      <c r="T15" s="188">
        <f t="shared" si="3"/>
        <v>0</v>
      </c>
    </row>
    <row r="16" spans="1:20" ht="16" thickBot="1" x14ac:dyDescent="0.4">
      <c r="A16" s="14">
        <v>11</v>
      </c>
      <c r="B16" s="15"/>
      <c r="C16" s="81"/>
      <c r="D16" s="81"/>
      <c r="E16" s="81"/>
      <c r="F16" s="81"/>
      <c r="G16" s="81"/>
      <c r="H16" s="81"/>
      <c r="I16" s="187">
        <f t="shared" si="0"/>
        <v>0</v>
      </c>
      <c r="J16" s="187">
        <f t="shared" si="1"/>
        <v>0</v>
      </c>
      <c r="K16" s="92"/>
      <c r="L16" s="92"/>
      <c r="M16" s="92"/>
      <c r="N16" s="92"/>
      <c r="O16" s="92"/>
      <c r="P16" s="92"/>
      <c r="Q16" s="92"/>
      <c r="R16" s="92"/>
      <c r="S16" s="188">
        <f t="shared" si="2"/>
        <v>0</v>
      </c>
      <c r="T16" s="188">
        <f t="shared" si="3"/>
        <v>0</v>
      </c>
    </row>
    <row r="17" spans="1:20" ht="16" thickBot="1" x14ac:dyDescent="0.4">
      <c r="A17" s="14">
        <v>12</v>
      </c>
      <c r="B17" s="15"/>
      <c r="C17" s="81"/>
      <c r="D17" s="81"/>
      <c r="E17" s="81"/>
      <c r="F17" s="81"/>
      <c r="G17" s="81"/>
      <c r="H17" s="81"/>
      <c r="I17" s="187">
        <f t="shared" si="0"/>
        <v>0</v>
      </c>
      <c r="J17" s="187">
        <f t="shared" si="1"/>
        <v>0</v>
      </c>
      <c r="K17" s="92"/>
      <c r="L17" s="92"/>
      <c r="M17" s="92"/>
      <c r="N17" s="92"/>
      <c r="O17" s="92"/>
      <c r="P17" s="92"/>
      <c r="Q17" s="92"/>
      <c r="R17" s="92"/>
      <c r="S17" s="188">
        <f t="shared" si="2"/>
        <v>0</v>
      </c>
      <c r="T17" s="188">
        <f t="shared" si="3"/>
        <v>0</v>
      </c>
    </row>
    <row r="18" spans="1:20" ht="16" thickBot="1" x14ac:dyDescent="0.4">
      <c r="A18" s="14">
        <v>13</v>
      </c>
      <c r="B18" s="15"/>
      <c r="C18" s="81"/>
      <c r="D18" s="81"/>
      <c r="E18" s="81"/>
      <c r="F18" s="81"/>
      <c r="G18" s="81"/>
      <c r="H18" s="81"/>
      <c r="I18" s="187">
        <f t="shared" si="0"/>
        <v>0</v>
      </c>
      <c r="J18" s="187">
        <f t="shared" si="1"/>
        <v>0</v>
      </c>
      <c r="K18" s="92"/>
      <c r="L18" s="92"/>
      <c r="M18" s="92"/>
      <c r="N18" s="92"/>
      <c r="O18" s="92"/>
      <c r="P18" s="92"/>
      <c r="Q18" s="92"/>
      <c r="R18" s="92"/>
      <c r="S18" s="188">
        <f t="shared" si="2"/>
        <v>0</v>
      </c>
      <c r="T18" s="188">
        <f t="shared" si="3"/>
        <v>0</v>
      </c>
    </row>
    <row r="19" spans="1:20" ht="16" thickBot="1" x14ac:dyDescent="0.4">
      <c r="A19" s="14">
        <v>14</v>
      </c>
      <c r="B19" s="15"/>
      <c r="C19" s="81"/>
      <c r="D19" s="81"/>
      <c r="E19" s="81"/>
      <c r="F19" s="81"/>
      <c r="G19" s="81"/>
      <c r="H19" s="81"/>
      <c r="I19" s="187">
        <f t="shared" si="0"/>
        <v>0</v>
      </c>
      <c r="J19" s="187">
        <f t="shared" si="1"/>
        <v>0</v>
      </c>
      <c r="K19" s="92"/>
      <c r="L19" s="92"/>
      <c r="M19" s="92"/>
      <c r="N19" s="92"/>
      <c r="O19" s="92"/>
      <c r="P19" s="92"/>
      <c r="Q19" s="92"/>
      <c r="R19" s="92"/>
      <c r="S19" s="188">
        <f t="shared" si="2"/>
        <v>0</v>
      </c>
      <c r="T19" s="188">
        <f t="shared" si="3"/>
        <v>0</v>
      </c>
    </row>
    <row r="20" spans="1:20" ht="16" thickBot="1" x14ac:dyDescent="0.4">
      <c r="A20" s="14">
        <v>15</v>
      </c>
      <c r="B20" s="15"/>
      <c r="C20" s="81"/>
      <c r="D20" s="81"/>
      <c r="E20" s="81"/>
      <c r="F20" s="81"/>
      <c r="G20" s="81"/>
      <c r="H20" s="81"/>
      <c r="I20" s="187">
        <f t="shared" si="0"/>
        <v>0</v>
      </c>
      <c r="J20" s="187">
        <f t="shared" si="1"/>
        <v>0</v>
      </c>
      <c r="K20" s="92"/>
      <c r="L20" s="92"/>
      <c r="M20" s="92"/>
      <c r="N20" s="92"/>
      <c r="O20" s="92"/>
      <c r="P20" s="92"/>
      <c r="Q20" s="92"/>
      <c r="R20" s="92"/>
      <c r="S20" s="188">
        <f t="shared" si="2"/>
        <v>0</v>
      </c>
      <c r="T20" s="188">
        <f t="shared" si="3"/>
        <v>0</v>
      </c>
    </row>
    <row r="21" spans="1:20" ht="16" thickBot="1" x14ac:dyDescent="0.4">
      <c r="A21" s="14">
        <v>16</v>
      </c>
      <c r="B21" s="15"/>
      <c r="C21" s="81"/>
      <c r="D21" s="81"/>
      <c r="E21" s="81"/>
      <c r="F21" s="81"/>
      <c r="G21" s="81"/>
      <c r="H21" s="81"/>
      <c r="I21" s="187">
        <f t="shared" si="0"/>
        <v>0</v>
      </c>
      <c r="J21" s="187">
        <f t="shared" si="1"/>
        <v>0</v>
      </c>
      <c r="K21" s="92"/>
      <c r="L21" s="92"/>
      <c r="M21" s="92"/>
      <c r="N21" s="92"/>
      <c r="O21" s="92"/>
      <c r="P21" s="92"/>
      <c r="Q21" s="92"/>
      <c r="R21" s="92"/>
      <c r="S21" s="188">
        <f t="shared" si="2"/>
        <v>0</v>
      </c>
      <c r="T21" s="188">
        <f t="shared" si="3"/>
        <v>0</v>
      </c>
    </row>
    <row r="22" spans="1:20" ht="16" thickBot="1" x14ac:dyDescent="0.4">
      <c r="A22" s="14">
        <v>17</v>
      </c>
      <c r="B22" s="15"/>
      <c r="C22" s="81"/>
      <c r="D22" s="81"/>
      <c r="E22" s="81"/>
      <c r="F22" s="81"/>
      <c r="G22" s="81"/>
      <c r="H22" s="81"/>
      <c r="I22" s="187">
        <f t="shared" si="0"/>
        <v>0</v>
      </c>
      <c r="J22" s="187">
        <f t="shared" si="1"/>
        <v>0</v>
      </c>
      <c r="K22" s="92"/>
      <c r="L22" s="92"/>
      <c r="M22" s="92"/>
      <c r="N22" s="92"/>
      <c r="O22" s="92"/>
      <c r="P22" s="92"/>
      <c r="Q22" s="92"/>
      <c r="R22" s="92"/>
      <c r="S22" s="188">
        <f t="shared" si="2"/>
        <v>0</v>
      </c>
      <c r="T22" s="188">
        <f t="shared" si="3"/>
        <v>0</v>
      </c>
    </row>
    <row r="23" spans="1:20" ht="16" thickBot="1" x14ac:dyDescent="0.4">
      <c r="A23" s="14">
        <v>18</v>
      </c>
      <c r="B23" s="15"/>
      <c r="C23" s="81"/>
      <c r="D23" s="81"/>
      <c r="E23" s="81"/>
      <c r="F23" s="81"/>
      <c r="G23" s="81"/>
      <c r="H23" s="81"/>
      <c r="I23" s="187">
        <f t="shared" si="0"/>
        <v>0</v>
      </c>
      <c r="J23" s="187">
        <f t="shared" si="1"/>
        <v>0</v>
      </c>
      <c r="K23" s="92"/>
      <c r="L23" s="92"/>
      <c r="M23" s="92"/>
      <c r="N23" s="92"/>
      <c r="O23" s="92"/>
      <c r="P23" s="92"/>
      <c r="Q23" s="92"/>
      <c r="R23" s="92"/>
      <c r="S23" s="188">
        <f t="shared" si="2"/>
        <v>0</v>
      </c>
      <c r="T23" s="188">
        <f t="shared" si="3"/>
        <v>0</v>
      </c>
    </row>
    <row r="24" spans="1:20" ht="16" thickBot="1" x14ac:dyDescent="0.4">
      <c r="A24" s="14">
        <v>19</v>
      </c>
      <c r="B24" s="15"/>
      <c r="C24" s="81"/>
      <c r="D24" s="81"/>
      <c r="E24" s="81"/>
      <c r="F24" s="81"/>
      <c r="G24" s="81"/>
      <c r="H24" s="81"/>
      <c r="I24" s="187">
        <f t="shared" si="0"/>
        <v>0</v>
      </c>
      <c r="J24" s="187">
        <f t="shared" si="1"/>
        <v>0</v>
      </c>
      <c r="K24" s="92"/>
      <c r="L24" s="92"/>
      <c r="M24" s="92"/>
      <c r="N24" s="92"/>
      <c r="O24" s="92"/>
      <c r="P24" s="92"/>
      <c r="Q24" s="92"/>
      <c r="R24" s="92"/>
      <c r="S24" s="188">
        <f t="shared" si="2"/>
        <v>0</v>
      </c>
      <c r="T24" s="188">
        <f t="shared" si="3"/>
        <v>0</v>
      </c>
    </row>
    <row r="25" spans="1:20" ht="16" thickBot="1" x14ac:dyDescent="0.4">
      <c r="A25" s="14">
        <v>20</v>
      </c>
      <c r="B25" s="15"/>
      <c r="C25" s="81"/>
      <c r="D25" s="81"/>
      <c r="E25" s="81"/>
      <c r="F25" s="81"/>
      <c r="G25" s="81"/>
      <c r="H25" s="81"/>
      <c r="I25" s="187">
        <f t="shared" si="0"/>
        <v>0</v>
      </c>
      <c r="J25" s="187">
        <f t="shared" si="1"/>
        <v>0</v>
      </c>
      <c r="K25" s="92"/>
      <c r="L25" s="92"/>
      <c r="M25" s="92"/>
      <c r="N25" s="92"/>
      <c r="O25" s="92"/>
      <c r="P25" s="92"/>
      <c r="Q25" s="92"/>
      <c r="R25" s="92"/>
      <c r="S25" s="188">
        <f t="shared" si="2"/>
        <v>0</v>
      </c>
      <c r="T25" s="188">
        <f t="shared" si="3"/>
        <v>0</v>
      </c>
    </row>
    <row r="26" spans="1:20" ht="16" thickBot="1" x14ac:dyDescent="0.4">
      <c r="A26" s="14">
        <v>21</v>
      </c>
      <c r="B26" s="15"/>
      <c r="C26" s="81"/>
      <c r="D26" s="81"/>
      <c r="E26" s="81"/>
      <c r="F26" s="81"/>
      <c r="G26" s="81"/>
      <c r="H26" s="81"/>
      <c r="I26" s="187">
        <f t="shared" si="0"/>
        <v>0</v>
      </c>
      <c r="J26" s="187">
        <f t="shared" si="1"/>
        <v>0</v>
      </c>
      <c r="K26" s="92"/>
      <c r="L26" s="92"/>
      <c r="M26" s="92"/>
      <c r="N26" s="92"/>
      <c r="O26" s="92"/>
      <c r="P26" s="92"/>
      <c r="Q26" s="92"/>
      <c r="R26" s="92"/>
      <c r="S26" s="188">
        <f t="shared" si="2"/>
        <v>0</v>
      </c>
      <c r="T26" s="188">
        <f t="shared" si="3"/>
        <v>0</v>
      </c>
    </row>
    <row r="27" spans="1:20" ht="16" thickBot="1" x14ac:dyDescent="0.4">
      <c r="A27" s="14">
        <v>22</v>
      </c>
      <c r="B27" s="15"/>
      <c r="C27" s="81"/>
      <c r="D27" s="81"/>
      <c r="E27" s="81"/>
      <c r="F27" s="81"/>
      <c r="G27" s="81"/>
      <c r="H27" s="81"/>
      <c r="I27" s="187">
        <f t="shared" si="0"/>
        <v>0</v>
      </c>
      <c r="J27" s="187">
        <f t="shared" si="1"/>
        <v>0</v>
      </c>
      <c r="K27" s="92"/>
      <c r="L27" s="92"/>
      <c r="M27" s="92"/>
      <c r="N27" s="92"/>
      <c r="O27" s="92"/>
      <c r="P27" s="92"/>
      <c r="Q27" s="92"/>
      <c r="R27" s="92"/>
      <c r="S27" s="188">
        <f t="shared" si="2"/>
        <v>0</v>
      </c>
      <c r="T27" s="188">
        <f t="shared" si="3"/>
        <v>0</v>
      </c>
    </row>
    <row r="28" spans="1:20" ht="16" thickBot="1" x14ac:dyDescent="0.4">
      <c r="A28" s="14">
        <v>23</v>
      </c>
      <c r="B28" s="15"/>
      <c r="C28" s="81"/>
      <c r="D28" s="81"/>
      <c r="E28" s="81"/>
      <c r="F28" s="81"/>
      <c r="G28" s="81"/>
      <c r="H28" s="81"/>
      <c r="I28" s="187">
        <f t="shared" si="0"/>
        <v>0</v>
      </c>
      <c r="J28" s="187">
        <f t="shared" si="1"/>
        <v>0</v>
      </c>
      <c r="K28" s="92"/>
      <c r="L28" s="92"/>
      <c r="M28" s="92"/>
      <c r="N28" s="92"/>
      <c r="O28" s="92"/>
      <c r="P28" s="92"/>
      <c r="Q28" s="92"/>
      <c r="R28" s="92"/>
      <c r="S28" s="188">
        <f t="shared" si="2"/>
        <v>0</v>
      </c>
      <c r="T28" s="188">
        <f t="shared" si="3"/>
        <v>0</v>
      </c>
    </row>
    <row r="29" spans="1:20" ht="16" thickBot="1" x14ac:dyDescent="0.4">
      <c r="A29" s="14">
        <v>24</v>
      </c>
      <c r="B29" s="15"/>
      <c r="C29" s="81"/>
      <c r="D29" s="81"/>
      <c r="E29" s="81"/>
      <c r="F29" s="81"/>
      <c r="G29" s="81"/>
      <c r="H29" s="81"/>
      <c r="I29" s="187">
        <f t="shared" si="0"/>
        <v>0</v>
      </c>
      <c r="J29" s="187">
        <f t="shared" si="1"/>
        <v>0</v>
      </c>
      <c r="K29" s="92"/>
      <c r="L29" s="92"/>
      <c r="M29" s="92"/>
      <c r="N29" s="92"/>
      <c r="O29" s="92"/>
      <c r="P29" s="92"/>
      <c r="Q29" s="92"/>
      <c r="R29" s="92"/>
      <c r="S29" s="188">
        <f t="shared" si="2"/>
        <v>0</v>
      </c>
      <c r="T29" s="188">
        <f t="shared" si="3"/>
        <v>0</v>
      </c>
    </row>
    <row r="30" spans="1:20" ht="16" thickBot="1" x14ac:dyDescent="0.4">
      <c r="A30" s="14"/>
      <c r="B30" s="19" t="s">
        <v>17</v>
      </c>
      <c r="C30" s="183">
        <f t="shared" ref="C30:H30" si="4">(C6+C7+C8+C9+C10+C11+C12+C13+C14+C15+C16+C17+C18+C19+C20+C21+C22+C23+C24+C25+C26+C27+C28+C29)/COUNTA($B$8:$B$30)</f>
        <v>1.5</v>
      </c>
      <c r="D30" s="183">
        <f t="shared" si="4"/>
        <v>2</v>
      </c>
      <c r="E30" s="183">
        <f t="shared" si="4"/>
        <v>1.5</v>
      </c>
      <c r="F30" s="183">
        <f t="shared" si="4"/>
        <v>2</v>
      </c>
      <c r="G30" s="183">
        <f t="shared" si="4"/>
        <v>1</v>
      </c>
      <c r="H30" s="183">
        <f t="shared" si="4"/>
        <v>1.5</v>
      </c>
      <c r="I30" s="184">
        <f t="shared" si="0"/>
        <v>1.3333333333333333</v>
      </c>
      <c r="J30" s="184">
        <f t="shared" si="1"/>
        <v>1.8333333333333333</v>
      </c>
      <c r="K30" s="185">
        <f>(K6+K7+K8+K9+K10+K11+K12+K13+K14+K15+K16+K17+K18+K19+K20+K21+K22+K23+K24+K25+K26+K27+K28+K29)/COUNTA($B$6:$B$29)</f>
        <v>0.66666666666666663</v>
      </c>
      <c r="L30" s="185">
        <f t="shared" ref="L30:R30" si="5">(L6+L7+L8+L9+L10+L11+L12+L13+L14+L15+L16+L17+L18+L19+L20+L21+L22+L23+L24+L25+L26+L27+L28+L29)/COUNTA($B$6:$B$29)</f>
        <v>1</v>
      </c>
      <c r="M30" s="185">
        <f t="shared" si="5"/>
        <v>0.66666666666666663</v>
      </c>
      <c r="N30" s="185">
        <f t="shared" si="5"/>
        <v>1</v>
      </c>
      <c r="O30" s="185">
        <f t="shared" si="5"/>
        <v>1</v>
      </c>
      <c r="P30" s="185">
        <f t="shared" si="5"/>
        <v>1.3333333333333333</v>
      </c>
      <c r="Q30" s="185">
        <f t="shared" si="5"/>
        <v>1</v>
      </c>
      <c r="R30" s="185">
        <f t="shared" si="5"/>
        <v>1.3333333333333333</v>
      </c>
      <c r="S30" s="186">
        <f t="shared" si="2"/>
        <v>0.83333333333333326</v>
      </c>
      <c r="T30" s="186">
        <f t="shared" si="3"/>
        <v>1.1666666666666665</v>
      </c>
    </row>
    <row r="31" spans="1:20" ht="31.5" customHeight="1" x14ac:dyDescent="0.35">
      <c r="B31" s="160" t="s">
        <v>18</v>
      </c>
      <c r="C31" s="37"/>
      <c r="D31" s="37"/>
      <c r="E31" s="37"/>
      <c r="F31" s="37"/>
      <c r="K31" s="315" t="s">
        <v>18</v>
      </c>
      <c r="L31" s="315"/>
      <c r="M31" s="315"/>
      <c r="N31" s="37"/>
      <c r="O31" s="37"/>
      <c r="P31" s="37"/>
      <c r="Q31" s="37"/>
    </row>
    <row r="32" spans="1:20" ht="30" x14ac:dyDescent="0.35">
      <c r="B32" s="32"/>
      <c r="C32" s="77" t="s">
        <v>19</v>
      </c>
      <c r="D32" s="33" t="s">
        <v>20</v>
      </c>
      <c r="E32" s="34" t="s">
        <v>21</v>
      </c>
      <c r="F32" s="33" t="s">
        <v>22</v>
      </c>
      <c r="K32" s="178"/>
      <c r="L32" s="179"/>
      <c r="M32" s="180"/>
      <c r="N32" s="76" t="s">
        <v>19</v>
      </c>
      <c r="O32" s="33" t="s">
        <v>20</v>
      </c>
      <c r="P32" s="33" t="s">
        <v>21</v>
      </c>
      <c r="Q32" s="33" t="s">
        <v>22</v>
      </c>
    </row>
    <row r="33" spans="2:17" ht="15.5" x14ac:dyDescent="0.35">
      <c r="B33" s="36" t="s">
        <v>23</v>
      </c>
      <c r="C33" s="45">
        <f>COUNTA($B$6:$B$29)</f>
        <v>3</v>
      </c>
      <c r="D33" s="45">
        <f>COUNTIF(I6:I29,"&gt;=3,8")</f>
        <v>0</v>
      </c>
      <c r="E33" s="45">
        <f>COUNTIFS(I6:I29,"&lt;3,7",I6:I29,"&gt;=2,3")</f>
        <v>1</v>
      </c>
      <c r="F33" s="45">
        <f>COUNTIFS(I6:I29,"&lt;2,2",I6:I29,"&gt;0")</f>
        <v>0</v>
      </c>
      <c r="K33" s="153" t="s">
        <v>23</v>
      </c>
      <c r="L33" s="181"/>
      <c r="M33" s="182"/>
      <c r="N33" s="45">
        <f>COUNTA(#REF!)</f>
        <v>1</v>
      </c>
      <c r="O33" s="45">
        <f>COUNTIF(S6:S29,"&gt;=3,8")</f>
        <v>0</v>
      </c>
      <c r="P33" s="45">
        <f>COUNTIFS(S6:S29,"&lt;3,7",S6:S29,"&gt;=2,3")</f>
        <v>1</v>
      </c>
      <c r="Q33" s="45">
        <f>COUNTIFS(S6:S29,"&lt;2,2",S6:S29,"&gt;0")</f>
        <v>0</v>
      </c>
    </row>
    <row r="34" spans="2:17" ht="15.5" x14ac:dyDescent="0.35">
      <c r="B34" s="36" t="s">
        <v>24</v>
      </c>
      <c r="C34" s="45">
        <v>100</v>
      </c>
      <c r="D34" s="45">
        <f>D33*C34/C33</f>
        <v>0</v>
      </c>
      <c r="E34" s="46">
        <f>E33*C34/C33</f>
        <v>33.333333333333336</v>
      </c>
      <c r="F34" s="46">
        <f>F33*C34/C33</f>
        <v>0</v>
      </c>
      <c r="K34" s="153" t="s">
        <v>24</v>
      </c>
      <c r="L34" s="181"/>
      <c r="M34" s="182"/>
      <c r="N34" s="45">
        <v>100</v>
      </c>
      <c r="O34" s="45">
        <f>O33*N34/N33</f>
        <v>0</v>
      </c>
      <c r="P34" s="46">
        <f>P33*N34/N33</f>
        <v>100</v>
      </c>
      <c r="Q34" s="46">
        <f>Q33*N34/N33</f>
        <v>0</v>
      </c>
    </row>
    <row r="35" spans="2:17" ht="31.5" customHeight="1" x14ac:dyDescent="0.35">
      <c r="B35" s="160" t="s">
        <v>25</v>
      </c>
      <c r="C35" s="37"/>
      <c r="D35" s="37"/>
      <c r="E35" s="37"/>
      <c r="F35" s="37"/>
      <c r="K35" s="315" t="s">
        <v>25</v>
      </c>
      <c r="L35" s="315"/>
      <c r="M35" s="315"/>
      <c r="N35" s="37"/>
      <c r="O35" s="37"/>
      <c r="P35" s="37"/>
      <c r="Q35" s="37"/>
    </row>
    <row r="36" spans="2:17" ht="31.5" customHeight="1" x14ac:dyDescent="0.35">
      <c r="B36" s="32"/>
      <c r="C36" s="78" t="s">
        <v>19</v>
      </c>
      <c r="D36" s="33" t="s">
        <v>20</v>
      </c>
      <c r="E36" s="33" t="s">
        <v>21</v>
      </c>
      <c r="F36" s="33" t="s">
        <v>22</v>
      </c>
      <c r="K36" s="178"/>
      <c r="L36" s="179"/>
      <c r="M36" s="180"/>
      <c r="N36" s="78" t="s">
        <v>19</v>
      </c>
      <c r="O36" s="33" t="s">
        <v>20</v>
      </c>
      <c r="P36" s="33" t="s">
        <v>21</v>
      </c>
      <c r="Q36" s="33" t="s">
        <v>22</v>
      </c>
    </row>
    <row r="37" spans="2:17" ht="15.5" x14ac:dyDescent="0.35">
      <c r="B37" s="36" t="s">
        <v>23</v>
      </c>
      <c r="C37" s="45">
        <f>COUNTA($B$6:$B$29)</f>
        <v>3</v>
      </c>
      <c r="D37" s="45">
        <f>COUNTIF(J6:J29,"&gt;=3,8")</f>
        <v>0</v>
      </c>
      <c r="E37" s="45">
        <f>COUNTIFS(J6:J29,"&lt;3,7",J6:J29,"&gt;=2,3")</f>
        <v>1</v>
      </c>
      <c r="F37" s="45">
        <f>COUNTIFS(J6:J29,"&lt;2,2",J6:J29,"&gt;0")</f>
        <v>0</v>
      </c>
      <c r="K37" s="153" t="s">
        <v>23</v>
      </c>
      <c r="L37" s="181"/>
      <c r="M37" s="182"/>
      <c r="N37" s="45">
        <f>COUNTA(#REF!)</f>
        <v>1</v>
      </c>
      <c r="O37" s="45">
        <f>COUNTIF(T6:T29,"&gt;=3,8")</f>
        <v>0</v>
      </c>
      <c r="P37" s="45">
        <f>COUNTIFS(T6:T29,"&lt;3,7",T6:T29,"&gt;=2,3")</f>
        <v>1</v>
      </c>
      <c r="Q37" s="45">
        <f>COUNTIFS(T6:T29,"&lt;2,2",T6:T29,"&gt;0")</f>
        <v>0</v>
      </c>
    </row>
    <row r="38" spans="2:17" ht="15.5" x14ac:dyDescent="0.35">
      <c r="B38" s="36" t="s">
        <v>24</v>
      </c>
      <c r="C38" s="45">
        <v>100</v>
      </c>
      <c r="D38" s="46">
        <f>D37*C38/C37</f>
        <v>0</v>
      </c>
      <c r="E38" s="46">
        <f>E37*C38/C37</f>
        <v>33.333333333333336</v>
      </c>
      <c r="F38" s="46">
        <f>F37*C38/C37</f>
        <v>0</v>
      </c>
      <c r="K38" s="316" t="s">
        <v>24</v>
      </c>
      <c r="L38" s="317"/>
      <c r="M38" s="318"/>
      <c r="N38" s="45">
        <v>100</v>
      </c>
      <c r="O38" s="46">
        <f>O37*N38/N37</f>
        <v>0</v>
      </c>
      <c r="P38" s="46">
        <f>P37*N38/N37</f>
        <v>100</v>
      </c>
      <c r="Q38" s="46">
        <f>Q37*N38/N37</f>
        <v>0</v>
      </c>
    </row>
    <row r="45" spans="2:17" ht="21" customHeight="1" x14ac:dyDescent="0.35"/>
    <row r="46" spans="2:17" ht="21" customHeight="1" x14ac:dyDescent="0.35"/>
  </sheetData>
  <sheetProtection algorithmName="SHA-512" hashValue="Ayk0jaszqza5BUxxDuwy+nrelxe9ms3TWhRwXZCeIUa1AVE6qRyAbIMG5GveuY2LmkNosVVA6p6sQEwSM1nV3A==" saltValue="3wKwNaAth8gLG5syCNouPA==" spinCount="100000" sheet="1" formatCells="0" formatColumns="0" formatRows="0" insertColumns="0" insertRows="0" insertHyperlinks="0" deleteColumns="0" deleteRows="0" sort="0" autoFilter="0" pivotTables="0"/>
  <mergeCells count="16">
    <mergeCell ref="A3:A5"/>
    <mergeCell ref="B3:B5"/>
    <mergeCell ref="C3:D4"/>
    <mergeCell ref="E3:F4"/>
    <mergeCell ref="G3:H4"/>
    <mergeCell ref="K31:M31"/>
    <mergeCell ref="K35:M35"/>
    <mergeCell ref="K38:M38"/>
    <mergeCell ref="F1:G1"/>
    <mergeCell ref="I3:J4"/>
    <mergeCell ref="J1:T1"/>
    <mergeCell ref="K3:L4"/>
    <mergeCell ref="M3:N4"/>
    <mergeCell ref="O3:P4"/>
    <mergeCell ref="S3:T4"/>
    <mergeCell ref="Q3:R4"/>
  </mergeCells>
  <hyperlinks>
    <hyperlink ref="F1" location="ОГЛАВЛЕНИЕ!A1" display="ОГЛАВЛЕНИЕ" xr:uid="{EAFDCBE3-2FA0-49A6-B2F0-E839E044045A}"/>
  </hyperlinks>
  <pageMargins left="0.7" right="0.7" top="0.75" bottom="0.75" header="0.3" footer="0.3"/>
  <pageSetup paperSize="9" scale="43" fitToHeight="0" orientation="portrait" r:id="rId1"/>
  <headerFooter>
    <oddHeader>&amp;R&amp;"Monotype Corsiva"&amp;12О.В. Яковлева&amp;L&amp;"Monotype Corsiva"&amp;12Диагностика индивидуального развития детей  3-4 лет</oddHeader>
    <oddFooter>&amp;R&amp;"Monotype Corsiva"&amp;12https://vk.com/travel_posobiya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tabColor rgb="FFFFC000"/>
    <pageSetUpPr fitToPage="1"/>
  </sheetPr>
  <dimension ref="A1:H51"/>
  <sheetViews>
    <sheetView view="pageLayout" zoomScale="85" zoomScaleNormal="100" zoomScalePageLayoutView="85" workbookViewId="0">
      <selection activeCell="B3" sqref="B3"/>
    </sheetView>
  </sheetViews>
  <sheetFormatPr defaultColWidth="9.1796875" defaultRowHeight="14.5" x14ac:dyDescent="0.35"/>
  <cols>
    <col min="1" max="1" width="14.81640625" style="1" customWidth="1"/>
    <col min="2" max="2" width="23" style="1" customWidth="1"/>
    <col min="3" max="5" width="21.54296875" style="1" customWidth="1"/>
    <col min="6" max="6" width="30.54296875" style="1" customWidth="1"/>
    <col min="7" max="7" width="17.453125" style="1" customWidth="1"/>
    <col min="8" max="8" width="17" style="1" customWidth="1"/>
    <col min="9" max="16384" width="9.1796875" style="1"/>
  </cols>
  <sheetData>
    <row r="1" spans="1:8" ht="50.25" customHeight="1" x14ac:dyDescent="0.5">
      <c r="A1" s="331" t="s">
        <v>133</v>
      </c>
      <c r="B1" s="331"/>
      <c r="C1" s="331"/>
      <c r="D1" s="331"/>
      <c r="E1" s="331"/>
      <c r="F1" s="331"/>
      <c r="G1" s="331"/>
      <c r="H1" s="331"/>
    </row>
    <row r="2" spans="1:8" ht="20.25" customHeight="1" x14ac:dyDescent="0.35">
      <c r="A2" s="2"/>
      <c r="B2" s="2"/>
      <c r="C2" s="2"/>
      <c r="D2" s="2"/>
      <c r="E2" s="2"/>
      <c r="F2" s="2"/>
      <c r="G2" s="2"/>
      <c r="H2" s="2"/>
    </row>
    <row r="3" spans="1:8" ht="46.5" x14ac:dyDescent="0.35">
      <c r="B3" s="75" t="s">
        <v>125</v>
      </c>
      <c r="C3" s="49" t="s">
        <v>127</v>
      </c>
      <c r="D3" s="49" t="s">
        <v>128</v>
      </c>
      <c r="E3" s="49" t="s">
        <v>130</v>
      </c>
      <c r="F3" s="49" t="s">
        <v>131</v>
      </c>
      <c r="G3" s="190" t="s">
        <v>26</v>
      </c>
      <c r="H3" s="4"/>
    </row>
    <row r="4" spans="1:8" ht="15" customHeight="1" x14ac:dyDescent="0.35">
      <c r="B4" s="5"/>
      <c r="C4" s="6">
        <v>1</v>
      </c>
      <c r="D4" s="6">
        <v>2</v>
      </c>
      <c r="E4" s="6">
        <v>3</v>
      </c>
      <c r="F4" s="6">
        <v>4</v>
      </c>
      <c r="G4" s="134" t="s">
        <v>132</v>
      </c>
      <c r="H4" s="3"/>
    </row>
    <row r="5" spans="1:8" ht="18" x14ac:dyDescent="0.4">
      <c r="B5" s="7" t="s">
        <v>27</v>
      </c>
      <c r="C5" s="83">
        <f>'СК-1'!Q30</f>
        <v>0.7142857142857143</v>
      </c>
      <c r="D5" s="83">
        <f>'СК-1'!Y30</f>
        <v>0.77777777777777768</v>
      </c>
      <c r="E5" s="83">
        <f>'СК-2'!I30</f>
        <v>1.3333333333333333</v>
      </c>
      <c r="F5" s="83">
        <f>'СК-2'!S30</f>
        <v>0.83333333333333326</v>
      </c>
      <c r="G5" s="191">
        <f>(C5+D5+E5+F5)/4</f>
        <v>0.91468253968253954</v>
      </c>
      <c r="H5" s="8"/>
    </row>
    <row r="6" spans="1:8" ht="18" x14ac:dyDescent="0.4">
      <c r="B6" s="7" t="s">
        <v>28</v>
      </c>
      <c r="C6" s="83">
        <f>'СК-1'!Z30</f>
        <v>1.1111111111111109</v>
      </c>
      <c r="D6" s="83">
        <f>'СК-1'!Z30</f>
        <v>1.1111111111111109</v>
      </c>
      <c r="E6" s="83">
        <f>'СК-2'!J30</f>
        <v>1.8333333333333333</v>
      </c>
      <c r="F6" s="83">
        <f>'СК-2'!T30</f>
        <v>1.1666666666666665</v>
      </c>
      <c r="G6" s="191">
        <f>(C6+D6+E6+F6)/4</f>
        <v>1.3055555555555554</v>
      </c>
      <c r="H6" s="8"/>
    </row>
    <row r="36" spans="1:8" ht="15.5" x14ac:dyDescent="0.35">
      <c r="A36" s="9" t="s">
        <v>29</v>
      </c>
    </row>
    <row r="37" spans="1:8" ht="15.5" x14ac:dyDescent="0.35">
      <c r="A37" s="332" t="s">
        <v>30</v>
      </c>
      <c r="B37" s="332"/>
      <c r="C37" s="333"/>
      <c r="D37" s="333"/>
      <c r="E37" s="333"/>
      <c r="F37" s="333"/>
      <c r="G37" s="333"/>
      <c r="H37" s="333"/>
    </row>
    <row r="38" spans="1:8" x14ac:dyDescent="0.35">
      <c r="A38" s="84"/>
      <c r="B38" s="84"/>
      <c r="C38" s="330"/>
      <c r="D38" s="330"/>
      <c r="E38" s="330"/>
      <c r="F38" s="330"/>
      <c r="G38" s="330"/>
      <c r="H38" s="330"/>
    </row>
    <row r="39" spans="1:8" x14ac:dyDescent="0.35">
      <c r="A39" s="85"/>
      <c r="B39" s="85"/>
      <c r="C39" s="330"/>
      <c r="D39" s="330"/>
      <c r="E39" s="330"/>
      <c r="F39" s="330"/>
      <c r="G39" s="330"/>
      <c r="H39" s="330"/>
    </row>
    <row r="40" spans="1:8" x14ac:dyDescent="0.35">
      <c r="A40" s="85"/>
      <c r="B40" s="85"/>
      <c r="C40" s="330"/>
      <c r="D40" s="330"/>
      <c r="E40" s="330"/>
      <c r="F40" s="330"/>
      <c r="G40" s="330"/>
      <c r="H40" s="330"/>
    </row>
    <row r="41" spans="1:8" x14ac:dyDescent="0.35">
      <c r="A41" s="85"/>
      <c r="B41" s="85"/>
      <c r="C41" s="330"/>
      <c r="D41" s="330"/>
      <c r="E41" s="330"/>
      <c r="F41" s="330"/>
      <c r="G41" s="330"/>
      <c r="H41" s="330"/>
    </row>
    <row r="42" spans="1:8" x14ac:dyDescent="0.35">
      <c r="A42" s="85"/>
      <c r="B42" s="85"/>
      <c r="C42" s="330"/>
      <c r="D42" s="330"/>
      <c r="E42" s="330"/>
      <c r="F42" s="330"/>
      <c r="G42" s="330"/>
      <c r="H42" s="330"/>
    </row>
    <row r="43" spans="1:8" x14ac:dyDescent="0.35">
      <c r="A43" s="85"/>
      <c r="B43" s="85"/>
      <c r="C43" s="330"/>
      <c r="D43" s="330"/>
      <c r="E43" s="330"/>
      <c r="F43" s="330"/>
      <c r="G43" s="330"/>
      <c r="H43" s="330"/>
    </row>
    <row r="45" spans="1:8" ht="15.5" x14ac:dyDescent="0.35">
      <c r="A45" s="10" t="s">
        <v>31</v>
      </c>
      <c r="B45" s="10"/>
      <c r="C45" s="11"/>
      <c r="D45" s="11"/>
      <c r="E45" s="11"/>
      <c r="F45" s="11"/>
      <c r="G45" s="11"/>
      <c r="H45" s="11"/>
    </row>
    <row r="46" spans="1:8" x14ac:dyDescent="0.35">
      <c r="A46" s="84"/>
      <c r="B46" s="84"/>
      <c r="C46" s="12"/>
      <c r="D46" s="12"/>
      <c r="E46" s="12"/>
      <c r="F46" s="12"/>
      <c r="G46" s="12"/>
      <c r="H46" s="12"/>
    </row>
    <row r="47" spans="1:8" x14ac:dyDescent="0.35">
      <c r="A47" s="85"/>
      <c r="B47" s="85"/>
      <c r="C47" s="12"/>
      <c r="D47" s="12"/>
      <c r="E47" s="12"/>
      <c r="F47" s="12"/>
      <c r="G47" s="12"/>
      <c r="H47" s="12"/>
    </row>
    <row r="48" spans="1:8" x14ac:dyDescent="0.35">
      <c r="A48" s="85"/>
      <c r="B48" s="85"/>
      <c r="C48" s="12"/>
      <c r="D48" s="12"/>
      <c r="E48" s="12"/>
      <c r="F48" s="12"/>
      <c r="G48" s="12"/>
      <c r="H48" s="12"/>
    </row>
    <row r="49" spans="1:8" x14ac:dyDescent="0.35">
      <c r="A49" s="85"/>
      <c r="B49" s="85"/>
      <c r="C49" s="12"/>
      <c r="D49" s="12"/>
      <c r="E49" s="12"/>
      <c r="F49" s="12"/>
      <c r="G49" s="12"/>
      <c r="H49" s="12"/>
    </row>
    <row r="50" spans="1:8" x14ac:dyDescent="0.35">
      <c r="A50" s="85"/>
      <c r="B50" s="85"/>
      <c r="C50" s="12"/>
      <c r="D50" s="12"/>
      <c r="E50" s="12"/>
      <c r="F50" s="12"/>
      <c r="G50" s="12"/>
      <c r="H50" s="12"/>
    </row>
    <row r="51" spans="1:8" x14ac:dyDescent="0.35">
      <c r="A51" s="85"/>
      <c r="B51" s="85"/>
      <c r="C51" s="12"/>
      <c r="D51" s="12"/>
      <c r="E51" s="12"/>
      <c r="F51" s="12"/>
      <c r="G51" s="12"/>
      <c r="H51" s="12"/>
    </row>
  </sheetData>
  <sheetProtection algorithmName="SHA-512" hashValue="EzdIfa8fxILJYIvG2jrpXA1NlVeOpuwUNhO4CfEXzTNoXv6R9zVZSrnvOpvlGoer3qxn/y83rAUCN5dyCHpAIQ==" saltValue="gwKsC+9zyBNjorYwexUFPQ==" spinCount="100000" sheet="1" objects="1" formatCells="0" formatColumns="0" formatRows="0" insertColumns="0" insertRows="0" insertHyperlinks="0" deleteColumns="0" deleteRows="0" sort="0" autoFilter="0" pivotTables="0"/>
  <mergeCells count="9">
    <mergeCell ref="C40:H40"/>
    <mergeCell ref="C41:H41"/>
    <mergeCell ref="C42:H42"/>
    <mergeCell ref="C43:H43"/>
    <mergeCell ref="A1:H1"/>
    <mergeCell ref="A37:B37"/>
    <mergeCell ref="C37:H37"/>
    <mergeCell ref="C38:H38"/>
    <mergeCell ref="C39:H39"/>
  </mergeCells>
  <hyperlinks>
    <hyperlink ref="B3" location="ОГЛАВЛЕНИЕ!A1" display="ОГЛАВЛЕНИЕ" xr:uid="{7132D5A9-9477-48AE-A787-5F9FFF8CC7A2}"/>
  </hyperlinks>
  <pageMargins left="0.7" right="0.7" top="0.75" bottom="0.75" header="0.3" footer="0.3"/>
  <pageSetup paperSize="9" scale="52" fitToHeight="0" orientation="portrait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C7E08-12DC-40E4-AF3C-0E58CC33A96C}">
  <sheetPr codeName="Лист5">
    <tabColor rgb="FF92D050"/>
    <pageSetUpPr fitToPage="1"/>
  </sheetPr>
  <dimension ref="A1:L45"/>
  <sheetViews>
    <sheetView view="pageLayout" zoomScale="85" zoomScaleNormal="70" zoomScalePageLayoutView="85" workbookViewId="0">
      <selection sqref="A1:L1"/>
    </sheetView>
  </sheetViews>
  <sheetFormatPr defaultColWidth="9.1796875" defaultRowHeight="14.5" x14ac:dyDescent="0.35"/>
  <cols>
    <col min="1" max="1" width="9.1796875" style="1"/>
    <col min="2" max="2" width="27" style="1" customWidth="1"/>
    <col min="3" max="4" width="10.54296875" style="1" customWidth="1"/>
    <col min="5" max="5" width="9.1796875" style="1" customWidth="1"/>
    <col min="6" max="6" width="9.7265625" style="1" customWidth="1"/>
    <col min="7" max="7" width="10.54296875" style="1" customWidth="1"/>
    <col min="8" max="8" width="9.7265625" style="1" customWidth="1"/>
    <col min="9" max="9" width="9.26953125" style="1" customWidth="1"/>
    <col min="10" max="10" width="9.1796875" style="1" customWidth="1"/>
    <col min="11" max="16384" width="9.1796875" style="1"/>
  </cols>
  <sheetData>
    <row r="1" spans="1:12" ht="17.5" x14ac:dyDescent="0.35">
      <c r="A1" s="339" t="s">
        <v>33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</row>
    <row r="2" spans="1:12" ht="18" thickBot="1" x14ac:dyDescent="0.4">
      <c r="A2" s="22" t="s">
        <v>135</v>
      </c>
      <c r="K2" s="338" t="s">
        <v>125</v>
      </c>
      <c r="L2" s="338"/>
    </row>
    <row r="3" spans="1:12" x14ac:dyDescent="0.35">
      <c r="A3" s="340" t="s">
        <v>9</v>
      </c>
      <c r="B3" s="340" t="s">
        <v>10</v>
      </c>
      <c r="C3" s="343" t="s">
        <v>134</v>
      </c>
      <c r="D3" s="344"/>
      <c r="E3" s="304" t="s">
        <v>174</v>
      </c>
      <c r="F3" s="344"/>
      <c r="G3" s="326" t="s">
        <v>175</v>
      </c>
      <c r="H3" s="347"/>
      <c r="I3" s="281" t="s">
        <v>176</v>
      </c>
      <c r="J3" s="340"/>
      <c r="K3" s="334" t="s">
        <v>11</v>
      </c>
      <c r="L3" s="335"/>
    </row>
    <row r="4" spans="1:12" ht="68.25" customHeight="1" thickBot="1" x14ac:dyDescent="0.4">
      <c r="A4" s="341"/>
      <c r="B4" s="341"/>
      <c r="C4" s="345"/>
      <c r="D4" s="346"/>
      <c r="E4" s="345"/>
      <c r="F4" s="346"/>
      <c r="G4" s="348"/>
      <c r="H4" s="349"/>
      <c r="I4" s="342"/>
      <c r="J4" s="342"/>
      <c r="K4" s="336"/>
      <c r="L4" s="337"/>
    </row>
    <row r="5" spans="1:12" ht="16" thickBot="1" x14ac:dyDescent="0.4">
      <c r="A5" s="342"/>
      <c r="B5" s="342"/>
      <c r="C5" s="25" t="s">
        <v>12</v>
      </c>
      <c r="D5" s="25" t="s">
        <v>13</v>
      </c>
      <c r="E5" s="25" t="s">
        <v>12</v>
      </c>
      <c r="F5" s="25" t="s">
        <v>13</v>
      </c>
      <c r="G5" s="25" t="s">
        <v>12</v>
      </c>
      <c r="H5" s="25" t="s">
        <v>13</v>
      </c>
      <c r="I5" s="25" t="s">
        <v>12</v>
      </c>
      <c r="J5" s="25" t="s">
        <v>13</v>
      </c>
      <c r="K5" s="26" t="s">
        <v>12</v>
      </c>
      <c r="L5" s="26" t="s">
        <v>13</v>
      </c>
    </row>
    <row r="6" spans="1:12" ht="16" thickBot="1" x14ac:dyDescent="0.4">
      <c r="A6" s="27">
        <v>1</v>
      </c>
      <c r="B6" s="28" t="s">
        <v>14</v>
      </c>
      <c r="C6" s="91">
        <v>2</v>
      </c>
      <c r="D6" s="91">
        <v>3</v>
      </c>
      <c r="E6" s="91">
        <v>2</v>
      </c>
      <c r="F6" s="91">
        <v>3</v>
      </c>
      <c r="G6" s="91">
        <v>4</v>
      </c>
      <c r="H6" s="91">
        <v>5</v>
      </c>
      <c r="I6" s="91">
        <v>3</v>
      </c>
      <c r="J6" s="91">
        <v>4</v>
      </c>
      <c r="K6" s="95">
        <f>(C6+E6+G6+I6)/4</f>
        <v>2.75</v>
      </c>
      <c r="L6" s="95">
        <f>(D6+F6+H6+J6)/4</f>
        <v>3.75</v>
      </c>
    </row>
    <row r="7" spans="1:12" ht="16" thickBot="1" x14ac:dyDescent="0.4">
      <c r="A7" s="27">
        <v>2</v>
      </c>
      <c r="B7" s="28" t="s">
        <v>15</v>
      </c>
      <c r="C7" s="91"/>
      <c r="D7" s="91"/>
      <c r="E7" s="91"/>
      <c r="F7" s="91"/>
      <c r="G7" s="91"/>
      <c r="H7" s="91"/>
      <c r="I7" s="91"/>
      <c r="J7" s="91"/>
      <c r="K7" s="95">
        <f t="shared" ref="K7:K30" si="0">(C7+E7+G7+I7)/4</f>
        <v>0</v>
      </c>
      <c r="L7" s="95">
        <f t="shared" ref="L7:L30" si="1">(D7+F7+H7+J7)/4</f>
        <v>0</v>
      </c>
    </row>
    <row r="8" spans="1:12" ht="17.25" customHeight="1" thickBot="1" x14ac:dyDescent="0.4">
      <c r="A8" s="27">
        <v>3</v>
      </c>
      <c r="B8" s="28" t="s">
        <v>16</v>
      </c>
      <c r="C8" s="91"/>
      <c r="D8" s="91"/>
      <c r="E8" s="91"/>
      <c r="F8" s="91"/>
      <c r="G8" s="91"/>
      <c r="H8" s="91"/>
      <c r="I8" s="91"/>
      <c r="J8" s="91"/>
      <c r="K8" s="95">
        <f t="shared" si="0"/>
        <v>0</v>
      </c>
      <c r="L8" s="95">
        <f t="shared" si="1"/>
        <v>0</v>
      </c>
    </row>
    <row r="9" spans="1:12" ht="16" thickBot="1" x14ac:dyDescent="0.4">
      <c r="A9" s="27">
        <v>4</v>
      </c>
      <c r="B9" s="28"/>
      <c r="C9" s="91"/>
      <c r="D9" s="91"/>
      <c r="E9" s="91"/>
      <c r="F9" s="91"/>
      <c r="G9" s="91"/>
      <c r="H9" s="91"/>
      <c r="I9" s="91"/>
      <c r="J9" s="91"/>
      <c r="K9" s="95">
        <f t="shared" si="0"/>
        <v>0</v>
      </c>
      <c r="L9" s="95">
        <f t="shared" si="1"/>
        <v>0</v>
      </c>
    </row>
    <row r="10" spans="1:12" ht="16" thickBot="1" x14ac:dyDescent="0.4">
      <c r="A10" s="27">
        <v>5</v>
      </c>
      <c r="B10" s="28"/>
      <c r="C10" s="91"/>
      <c r="D10" s="91"/>
      <c r="E10" s="91"/>
      <c r="F10" s="91"/>
      <c r="G10" s="91"/>
      <c r="H10" s="91"/>
      <c r="I10" s="91"/>
      <c r="J10" s="91"/>
      <c r="K10" s="95">
        <f t="shared" si="0"/>
        <v>0</v>
      </c>
      <c r="L10" s="95">
        <f t="shared" si="1"/>
        <v>0</v>
      </c>
    </row>
    <row r="11" spans="1:12" ht="16" thickBot="1" x14ac:dyDescent="0.4">
      <c r="A11" s="27">
        <v>6</v>
      </c>
      <c r="B11" s="28"/>
      <c r="C11" s="91"/>
      <c r="D11" s="91"/>
      <c r="E11" s="91"/>
      <c r="F11" s="91"/>
      <c r="G11" s="91"/>
      <c r="H11" s="91"/>
      <c r="I11" s="91"/>
      <c r="J11" s="91"/>
      <c r="K11" s="95">
        <f t="shared" si="0"/>
        <v>0</v>
      </c>
      <c r="L11" s="95">
        <f t="shared" si="1"/>
        <v>0</v>
      </c>
    </row>
    <row r="12" spans="1:12" ht="16" thickBot="1" x14ac:dyDescent="0.4">
      <c r="A12" s="27">
        <v>7</v>
      </c>
      <c r="B12" s="28"/>
      <c r="C12" s="91"/>
      <c r="D12" s="91"/>
      <c r="E12" s="91"/>
      <c r="F12" s="91"/>
      <c r="G12" s="91"/>
      <c r="H12" s="91"/>
      <c r="I12" s="91"/>
      <c r="J12" s="91"/>
      <c r="K12" s="95">
        <f t="shared" si="0"/>
        <v>0</v>
      </c>
      <c r="L12" s="95">
        <f t="shared" si="1"/>
        <v>0</v>
      </c>
    </row>
    <row r="13" spans="1:12" ht="16" thickBot="1" x14ac:dyDescent="0.4">
      <c r="A13" s="27">
        <v>8</v>
      </c>
      <c r="B13" s="28"/>
      <c r="C13" s="91"/>
      <c r="D13" s="91"/>
      <c r="E13" s="91"/>
      <c r="F13" s="91"/>
      <c r="G13" s="91"/>
      <c r="H13" s="91"/>
      <c r="I13" s="91"/>
      <c r="J13" s="91"/>
      <c r="K13" s="95">
        <f t="shared" si="0"/>
        <v>0</v>
      </c>
      <c r="L13" s="95">
        <f t="shared" si="1"/>
        <v>0</v>
      </c>
    </row>
    <row r="14" spans="1:12" ht="16" thickBot="1" x14ac:dyDescent="0.4">
      <c r="A14" s="27">
        <v>9</v>
      </c>
      <c r="B14" s="28"/>
      <c r="C14" s="91"/>
      <c r="D14" s="91"/>
      <c r="E14" s="91"/>
      <c r="F14" s="91"/>
      <c r="G14" s="91"/>
      <c r="H14" s="91"/>
      <c r="I14" s="91"/>
      <c r="J14" s="91"/>
      <c r="K14" s="95">
        <f t="shared" si="0"/>
        <v>0</v>
      </c>
      <c r="L14" s="95">
        <f t="shared" si="1"/>
        <v>0</v>
      </c>
    </row>
    <row r="15" spans="1:12" ht="16" thickBot="1" x14ac:dyDescent="0.4">
      <c r="A15" s="27">
        <v>10</v>
      </c>
      <c r="B15" s="28"/>
      <c r="C15" s="91"/>
      <c r="D15" s="91"/>
      <c r="E15" s="91"/>
      <c r="F15" s="91"/>
      <c r="G15" s="91"/>
      <c r="H15" s="91"/>
      <c r="I15" s="91"/>
      <c r="J15" s="91"/>
      <c r="K15" s="95">
        <f t="shared" si="0"/>
        <v>0</v>
      </c>
      <c r="L15" s="95">
        <f t="shared" si="1"/>
        <v>0</v>
      </c>
    </row>
    <row r="16" spans="1:12" ht="16" thickBot="1" x14ac:dyDescent="0.4">
      <c r="A16" s="27">
        <v>11</v>
      </c>
      <c r="B16" s="28"/>
      <c r="C16" s="91"/>
      <c r="D16" s="91"/>
      <c r="E16" s="91"/>
      <c r="F16" s="91"/>
      <c r="G16" s="91"/>
      <c r="H16" s="91"/>
      <c r="I16" s="91"/>
      <c r="J16" s="91"/>
      <c r="K16" s="95">
        <f t="shared" si="0"/>
        <v>0</v>
      </c>
      <c r="L16" s="95">
        <f t="shared" si="1"/>
        <v>0</v>
      </c>
    </row>
    <row r="17" spans="1:12" ht="16" thickBot="1" x14ac:dyDescent="0.4">
      <c r="A17" s="27">
        <v>12</v>
      </c>
      <c r="B17" s="28"/>
      <c r="C17" s="91"/>
      <c r="D17" s="91"/>
      <c r="E17" s="91"/>
      <c r="F17" s="91"/>
      <c r="G17" s="91"/>
      <c r="H17" s="91"/>
      <c r="I17" s="91"/>
      <c r="J17" s="91"/>
      <c r="K17" s="95">
        <f t="shared" si="0"/>
        <v>0</v>
      </c>
      <c r="L17" s="95">
        <f t="shared" si="1"/>
        <v>0</v>
      </c>
    </row>
    <row r="18" spans="1:12" ht="16" thickBot="1" x14ac:dyDescent="0.4">
      <c r="A18" s="27">
        <v>13</v>
      </c>
      <c r="B18" s="28"/>
      <c r="C18" s="91"/>
      <c r="D18" s="91"/>
      <c r="E18" s="91"/>
      <c r="F18" s="91"/>
      <c r="G18" s="91"/>
      <c r="H18" s="91"/>
      <c r="I18" s="91"/>
      <c r="J18" s="91"/>
      <c r="K18" s="95">
        <f t="shared" si="0"/>
        <v>0</v>
      </c>
      <c r="L18" s="95">
        <f t="shared" si="1"/>
        <v>0</v>
      </c>
    </row>
    <row r="19" spans="1:12" ht="16" thickBot="1" x14ac:dyDescent="0.4">
      <c r="A19" s="27">
        <v>14</v>
      </c>
      <c r="B19" s="28"/>
      <c r="C19" s="91"/>
      <c r="D19" s="91"/>
      <c r="E19" s="91"/>
      <c r="F19" s="91"/>
      <c r="G19" s="91"/>
      <c r="H19" s="91"/>
      <c r="I19" s="91"/>
      <c r="J19" s="91"/>
      <c r="K19" s="95">
        <f t="shared" si="0"/>
        <v>0</v>
      </c>
      <c r="L19" s="95">
        <f t="shared" si="1"/>
        <v>0</v>
      </c>
    </row>
    <row r="20" spans="1:12" ht="16" thickBot="1" x14ac:dyDescent="0.4">
      <c r="A20" s="27">
        <v>15</v>
      </c>
      <c r="B20" s="28"/>
      <c r="C20" s="91"/>
      <c r="D20" s="91"/>
      <c r="E20" s="91"/>
      <c r="F20" s="91"/>
      <c r="G20" s="91"/>
      <c r="H20" s="91"/>
      <c r="I20" s="91"/>
      <c r="J20" s="91"/>
      <c r="K20" s="95">
        <f t="shared" si="0"/>
        <v>0</v>
      </c>
      <c r="L20" s="95">
        <f t="shared" si="1"/>
        <v>0</v>
      </c>
    </row>
    <row r="21" spans="1:12" ht="16" thickBot="1" x14ac:dyDescent="0.4">
      <c r="A21" s="27">
        <v>16</v>
      </c>
      <c r="B21" s="28"/>
      <c r="C21" s="91"/>
      <c r="D21" s="91"/>
      <c r="E21" s="91"/>
      <c r="F21" s="91"/>
      <c r="G21" s="91"/>
      <c r="H21" s="91"/>
      <c r="I21" s="91"/>
      <c r="J21" s="91"/>
      <c r="K21" s="95">
        <f t="shared" si="0"/>
        <v>0</v>
      </c>
      <c r="L21" s="95">
        <f t="shared" si="1"/>
        <v>0</v>
      </c>
    </row>
    <row r="22" spans="1:12" ht="16" thickBot="1" x14ac:dyDescent="0.4">
      <c r="A22" s="27">
        <v>17</v>
      </c>
      <c r="B22" s="28"/>
      <c r="C22" s="91"/>
      <c r="D22" s="91"/>
      <c r="E22" s="91"/>
      <c r="F22" s="91"/>
      <c r="G22" s="91"/>
      <c r="H22" s="91"/>
      <c r="I22" s="91"/>
      <c r="J22" s="91"/>
      <c r="K22" s="95">
        <f t="shared" si="0"/>
        <v>0</v>
      </c>
      <c r="L22" s="95">
        <f t="shared" si="1"/>
        <v>0</v>
      </c>
    </row>
    <row r="23" spans="1:12" ht="16" thickBot="1" x14ac:dyDescent="0.4">
      <c r="A23" s="27">
        <v>18</v>
      </c>
      <c r="B23" s="28"/>
      <c r="C23" s="91"/>
      <c r="D23" s="91"/>
      <c r="E23" s="91"/>
      <c r="F23" s="91"/>
      <c r="G23" s="91"/>
      <c r="H23" s="91"/>
      <c r="I23" s="91"/>
      <c r="J23" s="91"/>
      <c r="K23" s="95">
        <f t="shared" si="0"/>
        <v>0</v>
      </c>
      <c r="L23" s="95">
        <f t="shared" si="1"/>
        <v>0</v>
      </c>
    </row>
    <row r="24" spans="1:12" ht="16" thickBot="1" x14ac:dyDescent="0.4">
      <c r="A24" s="27">
        <v>19</v>
      </c>
      <c r="B24" s="28"/>
      <c r="C24" s="91"/>
      <c r="D24" s="91"/>
      <c r="E24" s="91"/>
      <c r="F24" s="91"/>
      <c r="G24" s="91"/>
      <c r="H24" s="91"/>
      <c r="I24" s="91"/>
      <c r="J24" s="91"/>
      <c r="K24" s="95">
        <f t="shared" si="0"/>
        <v>0</v>
      </c>
      <c r="L24" s="95">
        <f t="shared" si="1"/>
        <v>0</v>
      </c>
    </row>
    <row r="25" spans="1:12" ht="16" thickBot="1" x14ac:dyDescent="0.4">
      <c r="A25" s="27">
        <v>20</v>
      </c>
      <c r="B25" s="28"/>
      <c r="C25" s="91"/>
      <c r="D25" s="91"/>
      <c r="E25" s="91"/>
      <c r="F25" s="91"/>
      <c r="G25" s="91"/>
      <c r="H25" s="91"/>
      <c r="I25" s="91"/>
      <c r="J25" s="91"/>
      <c r="K25" s="95">
        <f t="shared" si="0"/>
        <v>0</v>
      </c>
      <c r="L25" s="95">
        <f t="shared" si="1"/>
        <v>0</v>
      </c>
    </row>
    <row r="26" spans="1:12" ht="16" thickBot="1" x14ac:dyDescent="0.4">
      <c r="A26" s="27">
        <v>21</v>
      </c>
      <c r="B26" s="28"/>
      <c r="C26" s="91"/>
      <c r="D26" s="91"/>
      <c r="E26" s="91"/>
      <c r="F26" s="91"/>
      <c r="G26" s="91"/>
      <c r="H26" s="91"/>
      <c r="I26" s="91"/>
      <c r="J26" s="91"/>
      <c r="K26" s="95">
        <f t="shared" si="0"/>
        <v>0</v>
      </c>
      <c r="L26" s="95">
        <f t="shared" si="1"/>
        <v>0</v>
      </c>
    </row>
    <row r="27" spans="1:12" ht="16" thickBot="1" x14ac:dyDescent="0.4">
      <c r="A27" s="27">
        <v>22</v>
      </c>
      <c r="B27" s="28"/>
      <c r="C27" s="91"/>
      <c r="D27" s="91"/>
      <c r="E27" s="91"/>
      <c r="F27" s="91"/>
      <c r="G27" s="91"/>
      <c r="H27" s="91"/>
      <c r="I27" s="91"/>
      <c r="J27" s="91"/>
      <c r="K27" s="95">
        <f t="shared" si="0"/>
        <v>0</v>
      </c>
      <c r="L27" s="95">
        <f t="shared" si="1"/>
        <v>0</v>
      </c>
    </row>
    <row r="28" spans="1:12" ht="16" thickBot="1" x14ac:dyDescent="0.4">
      <c r="A28" s="27">
        <v>23</v>
      </c>
      <c r="B28" s="28"/>
      <c r="C28" s="91"/>
      <c r="D28" s="91"/>
      <c r="E28" s="91"/>
      <c r="F28" s="91"/>
      <c r="G28" s="91"/>
      <c r="H28" s="91"/>
      <c r="I28" s="91"/>
      <c r="J28" s="91"/>
      <c r="K28" s="95">
        <f t="shared" si="0"/>
        <v>0</v>
      </c>
      <c r="L28" s="95">
        <f t="shared" si="1"/>
        <v>0</v>
      </c>
    </row>
    <row r="29" spans="1:12" ht="16" thickBot="1" x14ac:dyDescent="0.4">
      <c r="A29" s="27">
        <v>24</v>
      </c>
      <c r="B29" s="28"/>
      <c r="C29" s="91"/>
      <c r="D29" s="91"/>
      <c r="E29" s="91"/>
      <c r="F29" s="91"/>
      <c r="G29" s="91"/>
      <c r="H29" s="91"/>
      <c r="I29" s="91"/>
      <c r="J29" s="91"/>
      <c r="K29" s="95">
        <f t="shared" si="0"/>
        <v>0</v>
      </c>
      <c r="L29" s="95">
        <f t="shared" si="1"/>
        <v>0</v>
      </c>
    </row>
    <row r="30" spans="1:12" s="79" customFormat="1" ht="16" thickBot="1" x14ac:dyDescent="0.4">
      <c r="A30" s="24"/>
      <c r="B30" s="90" t="s">
        <v>17</v>
      </c>
      <c r="C30" s="44">
        <f>(C6+C7+C8+C9+C10+C11+C12+C13+C14+C15+C16+C17+C18+C19+C20+C21+C22+C23+C24+C25+C26+C27+C28+C29)/COUNTA($B$6:$B$29)</f>
        <v>0.66666666666666663</v>
      </c>
      <c r="D30" s="44">
        <f t="shared" ref="D30:J30" si="2">(D6+D7+D8+D9+D10+D11+D12+D13+D14+D15+D16+D17+D18+D19+D20+D21+D22+D23+D24+D25+D26+D27+D28+D29)/COUNTA($B$6:$B$29)</f>
        <v>1</v>
      </c>
      <c r="E30" s="44">
        <f t="shared" si="2"/>
        <v>0.66666666666666663</v>
      </c>
      <c r="F30" s="44">
        <f t="shared" si="2"/>
        <v>1</v>
      </c>
      <c r="G30" s="44">
        <f t="shared" si="2"/>
        <v>1.3333333333333333</v>
      </c>
      <c r="H30" s="44">
        <f t="shared" si="2"/>
        <v>1.6666666666666667</v>
      </c>
      <c r="I30" s="44">
        <f t="shared" si="2"/>
        <v>1</v>
      </c>
      <c r="J30" s="44">
        <f t="shared" si="2"/>
        <v>1.3333333333333333</v>
      </c>
      <c r="K30" s="94">
        <f t="shared" si="0"/>
        <v>0.91666666666666663</v>
      </c>
      <c r="L30" s="94">
        <f t="shared" si="1"/>
        <v>1.25</v>
      </c>
    </row>
    <row r="32" spans="1:12" ht="15.5" x14ac:dyDescent="0.35">
      <c r="B32" s="30" t="s">
        <v>18</v>
      </c>
      <c r="C32" s="31"/>
      <c r="D32" s="31"/>
      <c r="E32" s="31"/>
      <c r="F32" s="31"/>
      <c r="G32" s="31"/>
      <c r="H32" s="31"/>
      <c r="I32" s="31"/>
      <c r="J32" s="31"/>
    </row>
    <row r="33" spans="2:10" ht="30" x14ac:dyDescent="0.35">
      <c r="B33" s="32"/>
      <c r="C33" s="33" t="s">
        <v>19</v>
      </c>
      <c r="D33" s="33" t="s">
        <v>20</v>
      </c>
      <c r="E33" s="33" t="s">
        <v>21</v>
      </c>
      <c r="F33" s="33" t="s">
        <v>22</v>
      </c>
      <c r="G33" s="35"/>
      <c r="H33" s="35"/>
      <c r="I33" s="35"/>
      <c r="J33" s="35"/>
    </row>
    <row r="34" spans="2:10" ht="15.5" x14ac:dyDescent="0.35">
      <c r="B34" s="36" t="s">
        <v>23</v>
      </c>
      <c r="C34" s="96">
        <f>COUNTA($B$6:$B$29)</f>
        <v>3</v>
      </c>
      <c r="D34" s="96">
        <f>COUNTIF(K6:K29,"&gt;=3,8")</f>
        <v>0</v>
      </c>
      <c r="E34" s="96">
        <f>COUNTIFS(K6:K29,"&lt;3,7",K6:K29,"&gt;=2,3")</f>
        <v>1</v>
      </c>
      <c r="F34" s="96">
        <f>COUNTIFS(K6:K29,"&lt;2,2",K6:K29,"&gt;0")</f>
        <v>0</v>
      </c>
      <c r="G34" s="31"/>
      <c r="H34" s="31"/>
      <c r="I34" s="31"/>
      <c r="J34" s="31"/>
    </row>
    <row r="35" spans="2:10" ht="15.5" x14ac:dyDescent="0.35">
      <c r="B35" s="36" t="s">
        <v>24</v>
      </c>
      <c r="C35" s="96">
        <v>100</v>
      </c>
      <c r="D35" s="96">
        <f>D34*C35/C34</f>
        <v>0</v>
      </c>
      <c r="E35" s="97">
        <f>E34*C35/C34</f>
        <v>33.333333333333336</v>
      </c>
      <c r="F35" s="97">
        <f>F34*C35/C34</f>
        <v>0</v>
      </c>
      <c r="G35" s="31"/>
      <c r="H35" s="31"/>
      <c r="I35" s="86"/>
      <c r="J35" s="86"/>
    </row>
    <row r="36" spans="2:10" ht="15.5" x14ac:dyDescent="0.35">
      <c r="B36" s="37"/>
      <c r="C36" s="31"/>
      <c r="D36" s="31"/>
      <c r="E36" s="31"/>
      <c r="F36" s="31"/>
      <c r="G36" s="31"/>
      <c r="H36" s="31"/>
      <c r="I36" s="31"/>
      <c r="J36" s="31"/>
    </row>
    <row r="37" spans="2:10" ht="15.5" x14ac:dyDescent="0.35">
      <c r="B37" s="30" t="s">
        <v>25</v>
      </c>
      <c r="C37" s="31"/>
      <c r="D37" s="31"/>
      <c r="E37" s="31"/>
      <c r="F37" s="31"/>
      <c r="G37" s="31"/>
      <c r="H37" s="31"/>
      <c r="I37" s="31"/>
      <c r="J37" s="31"/>
    </row>
    <row r="38" spans="2:10" ht="30" x14ac:dyDescent="0.35">
      <c r="B38" s="32"/>
      <c r="C38" s="33" t="s">
        <v>19</v>
      </c>
      <c r="D38" s="33" t="s">
        <v>20</v>
      </c>
      <c r="E38" s="33" t="s">
        <v>21</v>
      </c>
      <c r="F38" s="93" t="s">
        <v>22</v>
      </c>
      <c r="G38" s="39"/>
      <c r="H38" s="40"/>
      <c r="I38" s="40"/>
      <c r="J38" s="40"/>
    </row>
    <row r="39" spans="2:10" ht="15.5" x14ac:dyDescent="0.35">
      <c r="B39" s="192" t="s">
        <v>23</v>
      </c>
      <c r="C39" s="96">
        <f>COUNTA(B6:B29)</f>
        <v>3</v>
      </c>
      <c r="D39" s="96">
        <f>COUNTIF(L6:L29,"&gt;=3,8")</f>
        <v>0</v>
      </c>
      <c r="E39" s="96">
        <f>COUNTIFS(L6:L29,"&lt;3,7",L6:L29,"&gt;=2,3")</f>
        <v>0</v>
      </c>
      <c r="F39" s="98">
        <f>COUNTIFS(L6:L29,"&lt;2,2",L6:L29,"&gt;0")</f>
        <v>0</v>
      </c>
      <c r="G39" s="87"/>
      <c r="H39" s="31"/>
      <c r="I39" s="31"/>
      <c r="J39" s="31"/>
    </row>
    <row r="40" spans="2:10" ht="15.5" x14ac:dyDescent="0.35">
      <c r="B40" s="192" t="s">
        <v>24</v>
      </c>
      <c r="C40" s="96">
        <v>100</v>
      </c>
      <c r="D40" s="97">
        <f>D39*C40/C39</f>
        <v>0</v>
      </c>
      <c r="E40" s="97">
        <f>E39*C40/C39</f>
        <v>0</v>
      </c>
      <c r="F40" s="99">
        <f>F39*C40/C39</f>
        <v>0</v>
      </c>
      <c r="G40" s="88"/>
      <c r="H40" s="86"/>
      <c r="I40" s="86"/>
      <c r="J40" s="86"/>
    </row>
    <row r="45" spans="2:10" x14ac:dyDescent="0.35">
      <c r="B45" s="89"/>
    </row>
  </sheetData>
  <sheetProtection algorithmName="SHA-512" hashValue="Of+vFaKWTOixwBr3cac6j6OY8Q+mQACeJ8m+lR1YnZ7BOMERoKy5u3KDe8VgbVZSfCjpXF1udblfRMvZ1Fq1FA==" saltValue="Jhwjz0pS7SLybltWOkHXwQ==" spinCount="100000" sheet="1" formatCells="0" formatColumns="0" formatRows="0" insertColumns="0" insertRows="0" insertHyperlinks="0" deleteColumns="0" deleteRows="0" sort="0" autoFilter="0" pivotTables="0"/>
  <mergeCells count="9">
    <mergeCell ref="K3:L4"/>
    <mergeCell ref="K2:L2"/>
    <mergeCell ref="A1:L1"/>
    <mergeCell ref="A3:A5"/>
    <mergeCell ref="B3:B5"/>
    <mergeCell ref="C3:D4"/>
    <mergeCell ref="E3:F4"/>
    <mergeCell ref="G3:H4"/>
    <mergeCell ref="I3:J4"/>
  </mergeCells>
  <hyperlinks>
    <hyperlink ref="K2" location="ОГЛАВЛЕНИЕ!A1" display="ОГЛАВЛЕНИЕ" xr:uid="{CE5043BB-C7E7-4C41-8DD4-E59F2832C959}"/>
  </hyperlinks>
  <pageMargins left="0.50955882352941173" right="0.38124999999999998" top="0.45404411764705882" bottom="0.37438725490196079" header="0.3" footer="0.3"/>
  <pageSetup paperSize="9" scale="71" orientation="portrait" verticalDpi="0" r:id="rId1"/>
  <headerFooter>
    <oddHeader>&amp;R&amp;"Monotype Corsiva"&amp;12О.В. Яковлева&amp;L&amp;"Monotype Corsiva"&amp;12Диагностика индивидуального развития детей  3-4 лет</oddHeader>
    <oddFooter>&amp;R&amp;"Monotype Corsiva"&amp;12https://vk.com/travel_posobiya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CC4A1-8FA3-407D-8167-C17B373E1E06}">
  <sheetPr codeName="Лист6">
    <tabColor rgb="FF92D050"/>
    <pageSetUpPr fitToPage="1"/>
  </sheetPr>
  <dimension ref="A1:N45"/>
  <sheetViews>
    <sheetView view="pageLayout" zoomScale="70" zoomScaleNormal="85" zoomScalePageLayoutView="70" workbookViewId="0">
      <selection activeCell="K1" sqref="K1:L1"/>
    </sheetView>
  </sheetViews>
  <sheetFormatPr defaultColWidth="9.1796875" defaultRowHeight="14.5" x14ac:dyDescent="0.35"/>
  <cols>
    <col min="1" max="1" width="9.1796875" style="194"/>
    <col min="2" max="2" width="27" style="194" customWidth="1"/>
    <col min="3" max="3" width="12.81640625" style="194" customWidth="1"/>
    <col min="4" max="4" width="12.54296875" style="194" customWidth="1"/>
    <col min="5" max="5" width="12" style="194" customWidth="1"/>
    <col min="6" max="6" width="12.54296875" style="194" customWidth="1"/>
    <col min="7" max="7" width="14.1796875" style="194" customWidth="1"/>
    <col min="8" max="8" width="14.81640625" style="194" customWidth="1"/>
    <col min="9" max="9" width="14.54296875" style="194" customWidth="1"/>
    <col min="10" max="10" width="12" style="194" customWidth="1"/>
    <col min="11" max="11" width="11.453125" style="194" customWidth="1"/>
    <col min="12" max="12" width="10.54296875" style="194" customWidth="1"/>
    <col min="13" max="16384" width="9.1796875" style="194"/>
  </cols>
  <sheetData>
    <row r="1" spans="1:14" ht="17.5" x14ac:dyDescent="0.35">
      <c r="A1" s="193" t="s">
        <v>136</v>
      </c>
      <c r="K1" s="358" t="s">
        <v>125</v>
      </c>
      <c r="L1" s="358"/>
    </row>
    <row r="2" spans="1:14" ht="18.5" thickBot="1" x14ac:dyDescent="0.4">
      <c r="A2" s="195"/>
    </row>
    <row r="3" spans="1:14" ht="30" customHeight="1" x14ac:dyDescent="0.35">
      <c r="A3" s="359" t="s">
        <v>9</v>
      </c>
      <c r="B3" s="359" t="s">
        <v>10</v>
      </c>
      <c r="C3" s="362" t="s">
        <v>177</v>
      </c>
      <c r="D3" s="363"/>
      <c r="E3" s="362" t="s">
        <v>179</v>
      </c>
      <c r="F3" s="363"/>
      <c r="G3" s="362" t="s">
        <v>178</v>
      </c>
      <c r="H3" s="363"/>
      <c r="I3" s="350" t="s">
        <v>180</v>
      </c>
      <c r="J3" s="366"/>
      <c r="K3" s="350" t="s">
        <v>181</v>
      </c>
      <c r="L3" s="351"/>
      <c r="M3" s="354" t="s">
        <v>11</v>
      </c>
      <c r="N3" s="355"/>
    </row>
    <row r="4" spans="1:14" ht="94.5" customHeight="1" thickBot="1" x14ac:dyDescent="0.4">
      <c r="A4" s="360"/>
      <c r="B4" s="360"/>
      <c r="C4" s="364"/>
      <c r="D4" s="365"/>
      <c r="E4" s="364"/>
      <c r="F4" s="365"/>
      <c r="G4" s="364"/>
      <c r="H4" s="365"/>
      <c r="I4" s="352"/>
      <c r="J4" s="367"/>
      <c r="K4" s="352"/>
      <c r="L4" s="353"/>
      <c r="M4" s="356"/>
      <c r="N4" s="357"/>
    </row>
    <row r="5" spans="1:14" ht="16" thickBot="1" x14ac:dyDescent="0.4">
      <c r="A5" s="361"/>
      <c r="B5" s="361"/>
      <c r="C5" s="196" t="s">
        <v>12</v>
      </c>
      <c r="D5" s="196" t="s">
        <v>13</v>
      </c>
      <c r="E5" s="196" t="s">
        <v>12</v>
      </c>
      <c r="F5" s="196" t="s">
        <v>13</v>
      </c>
      <c r="G5" s="196" t="s">
        <v>12</v>
      </c>
      <c r="H5" s="196" t="s">
        <v>13</v>
      </c>
      <c r="I5" s="196" t="s">
        <v>12</v>
      </c>
      <c r="J5" s="196" t="s">
        <v>13</v>
      </c>
      <c r="K5" s="196" t="s">
        <v>12</v>
      </c>
      <c r="L5" s="196" t="s">
        <v>13</v>
      </c>
      <c r="M5" s="198" t="s">
        <v>12</v>
      </c>
      <c r="N5" s="198" t="s">
        <v>13</v>
      </c>
    </row>
    <row r="6" spans="1:14" ht="16" thickBot="1" x14ac:dyDescent="0.4">
      <c r="A6" s="214">
        <v>1</v>
      </c>
      <c r="B6" s="199" t="s">
        <v>14</v>
      </c>
      <c r="C6" s="91">
        <v>2</v>
      </c>
      <c r="D6" s="91">
        <v>3</v>
      </c>
      <c r="E6" s="91">
        <v>2</v>
      </c>
      <c r="F6" s="91">
        <v>3</v>
      </c>
      <c r="G6" s="91">
        <v>3</v>
      </c>
      <c r="H6" s="91">
        <v>4</v>
      </c>
      <c r="I6" s="91">
        <v>3</v>
      </c>
      <c r="J6" s="91">
        <v>4</v>
      </c>
      <c r="K6" s="91">
        <v>3</v>
      </c>
      <c r="L6" s="91">
        <v>4</v>
      </c>
      <c r="M6" s="95">
        <f>(C6+E6+G6+I6+K6)/5</f>
        <v>2.6</v>
      </c>
      <c r="N6" s="95">
        <f>(D6+F6+H6+J6+L6)/5</f>
        <v>3.6</v>
      </c>
    </row>
    <row r="7" spans="1:14" ht="16" thickBot="1" x14ac:dyDescent="0.4">
      <c r="A7" s="214">
        <v>2</v>
      </c>
      <c r="B7" s="199" t="s">
        <v>15</v>
      </c>
      <c r="C7" s="91">
        <v>3</v>
      </c>
      <c r="D7" s="91">
        <v>4</v>
      </c>
      <c r="E7" s="91">
        <v>3</v>
      </c>
      <c r="F7" s="91">
        <v>4</v>
      </c>
      <c r="G7" s="91">
        <v>2</v>
      </c>
      <c r="H7" s="91">
        <v>3</v>
      </c>
      <c r="I7" s="91">
        <v>2</v>
      </c>
      <c r="J7" s="91">
        <v>3</v>
      </c>
      <c r="K7" s="91">
        <v>4</v>
      </c>
      <c r="L7" s="91">
        <v>5</v>
      </c>
      <c r="M7" s="95">
        <f t="shared" ref="M7:M30" si="0">(C7+E7+G7+I7+K7)/5</f>
        <v>2.8</v>
      </c>
      <c r="N7" s="95">
        <f t="shared" ref="N7:N30" si="1">(D7+F7+H7+J7+L7)/5</f>
        <v>3.8</v>
      </c>
    </row>
    <row r="8" spans="1:14" ht="17.25" customHeight="1" thickBot="1" x14ac:dyDescent="0.4">
      <c r="A8" s="214">
        <v>3</v>
      </c>
      <c r="B8" s="199" t="s">
        <v>16</v>
      </c>
      <c r="C8" s="91">
        <v>2</v>
      </c>
      <c r="D8" s="91">
        <v>3</v>
      </c>
      <c r="E8" s="91">
        <v>2</v>
      </c>
      <c r="F8" s="91">
        <v>3</v>
      </c>
      <c r="G8" s="91">
        <v>2</v>
      </c>
      <c r="H8" s="91">
        <v>3</v>
      </c>
      <c r="I8" s="91">
        <v>2</v>
      </c>
      <c r="J8" s="91">
        <v>3</v>
      </c>
      <c r="K8" s="91">
        <v>2</v>
      </c>
      <c r="L8" s="91">
        <v>3</v>
      </c>
      <c r="M8" s="95">
        <f t="shared" si="0"/>
        <v>2</v>
      </c>
      <c r="N8" s="95">
        <f t="shared" si="1"/>
        <v>3</v>
      </c>
    </row>
    <row r="9" spans="1:14" ht="16" thickBot="1" x14ac:dyDescent="0.4">
      <c r="A9" s="214">
        <v>4</v>
      </c>
      <c r="B9" s="199"/>
      <c r="C9" s="91"/>
      <c r="D9" s="91"/>
      <c r="E9" s="91"/>
      <c r="F9" s="91"/>
      <c r="G9" s="91"/>
      <c r="H9" s="91"/>
      <c r="I9" s="91"/>
      <c r="J9" s="91"/>
      <c r="K9" s="91"/>
      <c r="L9" s="91"/>
      <c r="M9" s="95">
        <f t="shared" si="0"/>
        <v>0</v>
      </c>
      <c r="N9" s="95">
        <f t="shared" si="1"/>
        <v>0</v>
      </c>
    </row>
    <row r="10" spans="1:14" ht="16" thickBot="1" x14ac:dyDescent="0.4">
      <c r="A10" s="214">
        <v>5</v>
      </c>
      <c r="B10" s="199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5">
        <f t="shared" si="0"/>
        <v>0</v>
      </c>
      <c r="N10" s="95">
        <f t="shared" si="1"/>
        <v>0</v>
      </c>
    </row>
    <row r="11" spans="1:14" ht="16" thickBot="1" x14ac:dyDescent="0.4">
      <c r="A11" s="214">
        <v>6</v>
      </c>
      <c r="B11" s="199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5">
        <f t="shared" si="0"/>
        <v>0</v>
      </c>
      <c r="N11" s="95">
        <f t="shared" si="1"/>
        <v>0</v>
      </c>
    </row>
    <row r="12" spans="1:14" ht="16" thickBot="1" x14ac:dyDescent="0.4">
      <c r="A12" s="214">
        <v>7</v>
      </c>
      <c r="B12" s="199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5">
        <f t="shared" si="0"/>
        <v>0</v>
      </c>
      <c r="N12" s="95">
        <f t="shared" si="1"/>
        <v>0</v>
      </c>
    </row>
    <row r="13" spans="1:14" ht="16" thickBot="1" x14ac:dyDescent="0.4">
      <c r="A13" s="214">
        <v>8</v>
      </c>
      <c r="B13" s="199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5">
        <f t="shared" si="0"/>
        <v>0</v>
      </c>
      <c r="N13" s="95">
        <f t="shared" si="1"/>
        <v>0</v>
      </c>
    </row>
    <row r="14" spans="1:14" ht="16" thickBot="1" x14ac:dyDescent="0.4">
      <c r="A14" s="214">
        <v>9</v>
      </c>
      <c r="B14" s="199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5">
        <f t="shared" si="0"/>
        <v>0</v>
      </c>
      <c r="N14" s="95">
        <f t="shared" si="1"/>
        <v>0</v>
      </c>
    </row>
    <row r="15" spans="1:14" ht="16" thickBot="1" x14ac:dyDescent="0.4">
      <c r="A15" s="214">
        <v>10</v>
      </c>
      <c r="B15" s="199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5">
        <f t="shared" si="0"/>
        <v>0</v>
      </c>
      <c r="N15" s="95">
        <f t="shared" si="1"/>
        <v>0</v>
      </c>
    </row>
    <row r="16" spans="1:14" ht="16" thickBot="1" x14ac:dyDescent="0.4">
      <c r="A16" s="214">
        <v>11</v>
      </c>
      <c r="B16" s="199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5">
        <f t="shared" si="0"/>
        <v>0</v>
      </c>
      <c r="N16" s="95">
        <f t="shared" si="1"/>
        <v>0</v>
      </c>
    </row>
    <row r="17" spans="1:14" ht="16" thickBot="1" x14ac:dyDescent="0.4">
      <c r="A17" s="214">
        <v>12</v>
      </c>
      <c r="B17" s="199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5">
        <f t="shared" si="0"/>
        <v>0</v>
      </c>
      <c r="N17" s="95">
        <f t="shared" si="1"/>
        <v>0</v>
      </c>
    </row>
    <row r="18" spans="1:14" ht="16" thickBot="1" x14ac:dyDescent="0.4">
      <c r="A18" s="214">
        <v>13</v>
      </c>
      <c r="B18" s="199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5">
        <f t="shared" si="0"/>
        <v>0</v>
      </c>
      <c r="N18" s="95">
        <f t="shared" si="1"/>
        <v>0</v>
      </c>
    </row>
    <row r="19" spans="1:14" ht="16" thickBot="1" x14ac:dyDescent="0.4">
      <c r="A19" s="214">
        <v>14</v>
      </c>
      <c r="B19" s="199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5">
        <f t="shared" si="0"/>
        <v>0</v>
      </c>
      <c r="N19" s="95">
        <f t="shared" si="1"/>
        <v>0</v>
      </c>
    </row>
    <row r="20" spans="1:14" ht="16" thickBot="1" x14ac:dyDescent="0.4">
      <c r="A20" s="214">
        <v>15</v>
      </c>
      <c r="B20" s="199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5">
        <f t="shared" si="0"/>
        <v>0</v>
      </c>
      <c r="N20" s="95">
        <f t="shared" si="1"/>
        <v>0</v>
      </c>
    </row>
    <row r="21" spans="1:14" ht="16" thickBot="1" x14ac:dyDescent="0.4">
      <c r="A21" s="214">
        <v>16</v>
      </c>
      <c r="B21" s="199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5">
        <f t="shared" si="0"/>
        <v>0</v>
      </c>
      <c r="N21" s="95">
        <f t="shared" si="1"/>
        <v>0</v>
      </c>
    </row>
    <row r="22" spans="1:14" ht="16" thickBot="1" x14ac:dyDescent="0.4">
      <c r="A22" s="214">
        <v>17</v>
      </c>
      <c r="B22" s="199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5">
        <f t="shared" si="0"/>
        <v>0</v>
      </c>
      <c r="N22" s="95">
        <f t="shared" si="1"/>
        <v>0</v>
      </c>
    </row>
    <row r="23" spans="1:14" ht="16" thickBot="1" x14ac:dyDescent="0.4">
      <c r="A23" s="214">
        <v>18</v>
      </c>
      <c r="B23" s="199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5">
        <f t="shared" si="0"/>
        <v>0</v>
      </c>
      <c r="N23" s="95">
        <f t="shared" si="1"/>
        <v>0</v>
      </c>
    </row>
    <row r="24" spans="1:14" ht="16" thickBot="1" x14ac:dyDescent="0.4">
      <c r="A24" s="214">
        <v>19</v>
      </c>
      <c r="B24" s="199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5">
        <f t="shared" si="0"/>
        <v>0</v>
      </c>
      <c r="N24" s="95">
        <f t="shared" si="1"/>
        <v>0</v>
      </c>
    </row>
    <row r="25" spans="1:14" ht="16" thickBot="1" x14ac:dyDescent="0.4">
      <c r="A25" s="214">
        <v>20</v>
      </c>
      <c r="B25" s="199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5">
        <f t="shared" si="0"/>
        <v>0</v>
      </c>
      <c r="N25" s="95">
        <f t="shared" si="1"/>
        <v>0</v>
      </c>
    </row>
    <row r="26" spans="1:14" ht="16" thickBot="1" x14ac:dyDescent="0.4">
      <c r="A26" s="214">
        <v>21</v>
      </c>
      <c r="B26" s="199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5">
        <f t="shared" si="0"/>
        <v>0</v>
      </c>
      <c r="N26" s="95">
        <f t="shared" si="1"/>
        <v>0</v>
      </c>
    </row>
    <row r="27" spans="1:14" ht="16" thickBot="1" x14ac:dyDescent="0.4">
      <c r="A27" s="214">
        <v>22</v>
      </c>
      <c r="B27" s="199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5">
        <f t="shared" si="0"/>
        <v>0</v>
      </c>
      <c r="N27" s="95">
        <f t="shared" si="1"/>
        <v>0</v>
      </c>
    </row>
    <row r="28" spans="1:14" ht="16" thickBot="1" x14ac:dyDescent="0.4">
      <c r="A28" s="214">
        <v>23</v>
      </c>
      <c r="B28" s="199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5">
        <f t="shared" si="0"/>
        <v>0</v>
      </c>
      <c r="N28" s="95">
        <f t="shared" si="1"/>
        <v>0</v>
      </c>
    </row>
    <row r="29" spans="1:14" ht="16" thickBot="1" x14ac:dyDescent="0.4">
      <c r="A29" s="214">
        <v>24</v>
      </c>
      <c r="B29" s="199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5">
        <f t="shared" si="0"/>
        <v>0</v>
      </c>
      <c r="N29" s="95">
        <f t="shared" si="1"/>
        <v>0</v>
      </c>
    </row>
    <row r="30" spans="1:14" s="201" customFormat="1" ht="16" thickBot="1" x14ac:dyDescent="0.4">
      <c r="A30" s="197"/>
      <c r="B30" s="200" t="s">
        <v>17</v>
      </c>
      <c r="C30" s="44">
        <f>(C6+C7+C8+C9+C10+C11+C12+C13+C14+C15+C16+C17+C18+C19+C20+C21+C22+C23+C24+C25+C26+C27+C28+C29)/COUNTA($B$6:$B$29)</f>
        <v>2.3333333333333335</v>
      </c>
      <c r="D30" s="44">
        <f t="shared" ref="D30:L30" si="2">(D6+D7+D8+D9+D10+D11+D12+D13+D14+D15+D16+D17+D18+D19+D20+D21+D22+D23+D24+D25+D26+D27+D28+D29)/COUNTA($B$6:$B$29)</f>
        <v>3.3333333333333335</v>
      </c>
      <c r="E30" s="44">
        <f t="shared" si="2"/>
        <v>2.3333333333333335</v>
      </c>
      <c r="F30" s="44">
        <f t="shared" si="2"/>
        <v>3.3333333333333335</v>
      </c>
      <c r="G30" s="44">
        <f t="shared" si="2"/>
        <v>2.3333333333333335</v>
      </c>
      <c r="H30" s="44">
        <f t="shared" si="2"/>
        <v>3.3333333333333335</v>
      </c>
      <c r="I30" s="44">
        <f t="shared" si="2"/>
        <v>2.3333333333333335</v>
      </c>
      <c r="J30" s="44">
        <f t="shared" si="2"/>
        <v>3.3333333333333335</v>
      </c>
      <c r="K30" s="44">
        <f t="shared" si="2"/>
        <v>3</v>
      </c>
      <c r="L30" s="44">
        <f t="shared" si="2"/>
        <v>4</v>
      </c>
      <c r="M30" s="94">
        <f t="shared" si="0"/>
        <v>2.4666666666666668</v>
      </c>
      <c r="N30" s="94">
        <f t="shared" si="1"/>
        <v>3.4666666666666672</v>
      </c>
    </row>
    <row r="32" spans="1:14" ht="15.5" x14ac:dyDescent="0.35">
      <c r="B32" s="202" t="s">
        <v>18</v>
      </c>
      <c r="C32" s="203"/>
      <c r="D32" s="203"/>
      <c r="E32" s="203"/>
      <c r="F32" s="203"/>
      <c r="G32" s="203"/>
      <c r="H32" s="203"/>
      <c r="I32" s="203"/>
      <c r="J32" s="203"/>
    </row>
    <row r="33" spans="2:10" ht="35" x14ac:dyDescent="0.35">
      <c r="B33" s="204"/>
      <c r="C33" s="205" t="s">
        <v>19</v>
      </c>
      <c r="D33" s="205" t="s">
        <v>20</v>
      </c>
      <c r="E33" s="205" t="s">
        <v>21</v>
      </c>
      <c r="F33" s="205" t="s">
        <v>22</v>
      </c>
      <c r="G33" s="206"/>
      <c r="H33" s="206"/>
      <c r="I33" s="206"/>
      <c r="J33" s="206"/>
    </row>
    <row r="34" spans="2:10" ht="15.5" x14ac:dyDescent="0.35">
      <c r="B34" s="207" t="s">
        <v>23</v>
      </c>
      <c r="C34" s="215">
        <f>COUNTA($B$6:$B$29)</f>
        <v>3</v>
      </c>
      <c r="D34" s="215">
        <f>COUNTIF(M6:M29,"&gt;=3,8")</f>
        <v>0</v>
      </c>
      <c r="E34" s="215">
        <f>COUNTIFS(M6:M29,"&lt;3,7",M6:M29,"&gt;=2,3")</f>
        <v>2</v>
      </c>
      <c r="F34" s="215">
        <f>COUNTIFS(M6:M29,"&lt;2,2",M6:M29,"&gt;0")</f>
        <v>1</v>
      </c>
      <c r="G34" s="203"/>
      <c r="H34" s="203"/>
      <c r="I34" s="203"/>
      <c r="J34" s="203"/>
    </row>
    <row r="35" spans="2:10" ht="15.5" x14ac:dyDescent="0.35">
      <c r="B35" s="207" t="s">
        <v>24</v>
      </c>
      <c r="C35" s="215">
        <v>100</v>
      </c>
      <c r="D35" s="46">
        <f>D34*C35/C34</f>
        <v>0</v>
      </c>
      <c r="E35" s="46">
        <f>E34*C35/C34</f>
        <v>66.666666666666671</v>
      </c>
      <c r="F35" s="46">
        <f>F34*C35/C34</f>
        <v>33.333333333333336</v>
      </c>
      <c r="G35" s="203"/>
      <c r="H35" s="203"/>
      <c r="I35" s="203"/>
      <c r="J35" s="203"/>
    </row>
    <row r="36" spans="2:10" ht="15.5" x14ac:dyDescent="0.35">
      <c r="B36" s="208"/>
      <c r="C36" s="203"/>
      <c r="D36" s="203"/>
      <c r="E36" s="203"/>
      <c r="F36" s="203"/>
      <c r="G36" s="203"/>
      <c r="H36" s="203"/>
      <c r="I36" s="203"/>
      <c r="J36" s="203"/>
    </row>
    <row r="37" spans="2:10" ht="15.5" x14ac:dyDescent="0.35">
      <c r="B37" s="202" t="s">
        <v>25</v>
      </c>
      <c r="C37" s="203"/>
      <c r="D37" s="203"/>
      <c r="E37" s="203"/>
      <c r="F37" s="203"/>
      <c r="G37" s="203"/>
      <c r="H37" s="203"/>
      <c r="I37" s="203"/>
      <c r="J37" s="203"/>
    </row>
    <row r="38" spans="2:10" ht="35" x14ac:dyDescent="0.35">
      <c r="B38" s="204"/>
      <c r="C38" s="205" t="s">
        <v>19</v>
      </c>
      <c r="D38" s="205" t="s">
        <v>20</v>
      </c>
      <c r="E38" s="205" t="s">
        <v>21</v>
      </c>
      <c r="F38" s="209" t="s">
        <v>22</v>
      </c>
      <c r="G38" s="210"/>
      <c r="H38" s="211"/>
      <c r="I38" s="211"/>
      <c r="J38" s="211"/>
    </row>
    <row r="39" spans="2:10" ht="15.5" x14ac:dyDescent="0.35">
      <c r="B39" s="207" t="s">
        <v>23</v>
      </c>
      <c r="C39" s="215">
        <f>COUNTA(B6:B29)</f>
        <v>3</v>
      </c>
      <c r="D39" s="215">
        <f>COUNTIF(N6:N29,"&gt;=3,8")</f>
        <v>1</v>
      </c>
      <c r="E39" s="215">
        <f>COUNTIFS(N6:N29,"&lt;3,7",N6:N29,"&gt;=2,3")</f>
        <v>2</v>
      </c>
      <c r="F39" s="216">
        <f>COUNTIFS(N6:N29,"&lt;2,2",N6:N29,"&gt;0")</f>
        <v>0</v>
      </c>
      <c r="G39" s="212"/>
      <c r="H39" s="203"/>
      <c r="I39" s="203"/>
      <c r="J39" s="203"/>
    </row>
    <row r="40" spans="2:10" ht="15.5" x14ac:dyDescent="0.35">
      <c r="B40" s="207" t="s">
        <v>24</v>
      </c>
      <c r="C40" s="215">
        <v>100</v>
      </c>
      <c r="D40" s="46">
        <f>D39*C40/C39</f>
        <v>33.333333333333336</v>
      </c>
      <c r="E40" s="46">
        <f>E39*C40/C39</f>
        <v>66.666666666666671</v>
      </c>
      <c r="F40" s="217">
        <f>F39*C40/C39</f>
        <v>0</v>
      </c>
      <c r="G40" s="212"/>
      <c r="H40" s="203"/>
      <c r="I40" s="203"/>
      <c r="J40" s="203"/>
    </row>
    <row r="45" spans="2:10" x14ac:dyDescent="0.35">
      <c r="B45" s="213"/>
    </row>
  </sheetData>
  <sheetProtection algorithmName="SHA-512" hashValue="poSzpV924dyLcuh49JAy4acm7YP6IcC00EvZAhnX21dwJGPw1kxMQdyjjPaxgHE070Ey32dOaTQkeqeT63bcRw==" saltValue="Stp7XQ7YePmpWUCw+5499w==" spinCount="100000" sheet="1" formatCells="0" formatColumns="0" formatRows="0" insertColumns="0" insertRows="0" insertHyperlinks="0" deleteColumns="0" deleteRows="0" sort="0" autoFilter="0" pivotTables="0"/>
  <mergeCells count="9">
    <mergeCell ref="K3:L4"/>
    <mergeCell ref="M3:N4"/>
    <mergeCell ref="K1:L1"/>
    <mergeCell ref="A3:A5"/>
    <mergeCell ref="B3:B5"/>
    <mergeCell ref="C3:D4"/>
    <mergeCell ref="E3:F4"/>
    <mergeCell ref="G3:H4"/>
    <mergeCell ref="I3:J4"/>
  </mergeCells>
  <hyperlinks>
    <hyperlink ref="K1" location="ОГЛАВЛЕНИЕ!A1" display="ОГЛАВЛЕНИЕ" xr:uid="{BCF878AF-081E-4DA9-95D3-2A0A69E64BA7}"/>
  </hyperlinks>
  <pageMargins left="0.7" right="0.7" top="0.75" bottom="0.75" header="0.3" footer="0.3"/>
  <pageSetup paperSize="9" scale="48" fitToHeight="0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CCF58-3244-4B24-8179-860BBC834845}">
  <sheetPr codeName="Лист7">
    <tabColor rgb="FF92D050"/>
    <pageSetUpPr fitToPage="1"/>
  </sheetPr>
  <dimension ref="A1:R46"/>
  <sheetViews>
    <sheetView view="pageLayout" zoomScale="70" zoomScaleNormal="85" zoomScalePageLayoutView="70" workbookViewId="0">
      <selection activeCell="O1" sqref="O1:P1"/>
    </sheetView>
  </sheetViews>
  <sheetFormatPr defaultColWidth="9.1796875" defaultRowHeight="14.5" x14ac:dyDescent="0.35"/>
  <cols>
    <col min="1" max="1" width="9.1796875" style="1"/>
    <col min="2" max="2" width="27" style="1" customWidth="1"/>
    <col min="3" max="4" width="10.54296875" style="1" customWidth="1"/>
    <col min="5" max="5" width="10.453125" style="1" customWidth="1"/>
    <col min="6" max="6" width="10.54296875" style="1" customWidth="1"/>
    <col min="7" max="7" width="14.1796875" style="1" customWidth="1"/>
    <col min="8" max="8" width="14.81640625" style="1" customWidth="1"/>
    <col min="9" max="9" width="14.54296875" style="1" customWidth="1"/>
    <col min="10" max="10" width="12" style="1" customWidth="1"/>
    <col min="11" max="11" width="11.453125" style="1" customWidth="1"/>
    <col min="12" max="12" width="10.54296875" style="1" customWidth="1"/>
    <col min="13" max="14" width="11.1796875" style="1" customWidth="1"/>
    <col min="15" max="15" width="10.453125" style="1" customWidth="1"/>
    <col min="16" max="16" width="10.1796875" style="1" customWidth="1"/>
    <col min="17" max="16384" width="9.1796875" style="1"/>
  </cols>
  <sheetData>
    <row r="1" spans="1:18" ht="17.5" x14ac:dyDescent="0.35">
      <c r="A1" s="22" t="s">
        <v>137</v>
      </c>
      <c r="O1" s="338" t="s">
        <v>125</v>
      </c>
      <c r="P1" s="338"/>
    </row>
    <row r="2" spans="1:18" ht="18.5" thickBot="1" x14ac:dyDescent="0.4">
      <c r="A2" s="23"/>
    </row>
    <row r="3" spans="1:18" x14ac:dyDescent="0.35">
      <c r="A3" s="340" t="s">
        <v>9</v>
      </c>
      <c r="B3" s="340" t="s">
        <v>10</v>
      </c>
      <c r="C3" s="304" t="s">
        <v>182</v>
      </c>
      <c r="D3" s="344"/>
      <c r="E3" s="304" t="s">
        <v>183</v>
      </c>
      <c r="F3" s="344"/>
      <c r="G3" s="304" t="s">
        <v>184</v>
      </c>
      <c r="H3" s="344"/>
      <c r="I3" s="281" t="s">
        <v>185</v>
      </c>
      <c r="J3" s="340"/>
      <c r="K3" s="372" t="s">
        <v>186</v>
      </c>
      <c r="L3" s="372"/>
      <c r="M3" s="281" t="s">
        <v>187</v>
      </c>
      <c r="N3" s="340"/>
      <c r="O3" s="281" t="s">
        <v>188</v>
      </c>
      <c r="P3" s="340"/>
      <c r="Q3" s="368" t="s">
        <v>11</v>
      </c>
      <c r="R3" s="369"/>
    </row>
    <row r="4" spans="1:18" ht="94.5" customHeight="1" thickBot="1" x14ac:dyDescent="0.4">
      <c r="A4" s="341"/>
      <c r="B4" s="341"/>
      <c r="C4" s="345"/>
      <c r="D4" s="346"/>
      <c r="E4" s="345"/>
      <c r="F4" s="346"/>
      <c r="G4" s="345"/>
      <c r="H4" s="346"/>
      <c r="I4" s="342"/>
      <c r="J4" s="342"/>
      <c r="K4" s="373"/>
      <c r="L4" s="373"/>
      <c r="M4" s="342"/>
      <c r="N4" s="342"/>
      <c r="O4" s="342"/>
      <c r="P4" s="342"/>
      <c r="Q4" s="370"/>
      <c r="R4" s="371"/>
    </row>
    <row r="5" spans="1:18" ht="16" thickBot="1" x14ac:dyDescent="0.4">
      <c r="A5" s="342"/>
      <c r="B5" s="342"/>
      <c r="C5" s="25" t="s">
        <v>12</v>
      </c>
      <c r="D5" s="25" t="s">
        <v>13</v>
      </c>
      <c r="E5" s="25" t="s">
        <v>12</v>
      </c>
      <c r="F5" s="25" t="s">
        <v>13</v>
      </c>
      <c r="G5" s="25" t="s">
        <v>12</v>
      </c>
      <c r="H5" s="25" t="s">
        <v>13</v>
      </c>
      <c r="I5" s="25" t="s">
        <v>12</v>
      </c>
      <c r="J5" s="25" t="s">
        <v>13</v>
      </c>
      <c r="K5" s="25" t="s">
        <v>12</v>
      </c>
      <c r="L5" s="25" t="s">
        <v>13</v>
      </c>
      <c r="M5" s="25" t="s">
        <v>12</v>
      </c>
      <c r="N5" s="25" t="s">
        <v>13</v>
      </c>
      <c r="O5" s="25" t="s">
        <v>12</v>
      </c>
      <c r="P5" s="25" t="s">
        <v>13</v>
      </c>
      <c r="Q5" s="100" t="s">
        <v>12</v>
      </c>
      <c r="R5" s="100" t="s">
        <v>13</v>
      </c>
    </row>
    <row r="6" spans="1:18" ht="16" thickBot="1" x14ac:dyDescent="0.4">
      <c r="A6" s="27">
        <v>1</v>
      </c>
      <c r="B6" s="28" t="s">
        <v>14</v>
      </c>
      <c r="C6" s="91">
        <v>2</v>
      </c>
      <c r="D6" s="91">
        <v>3</v>
      </c>
      <c r="E6" s="91">
        <v>2</v>
      </c>
      <c r="F6" s="91">
        <v>3</v>
      </c>
      <c r="G6" s="91">
        <v>4</v>
      </c>
      <c r="H6" s="91">
        <v>5</v>
      </c>
      <c r="I6" s="91">
        <v>3</v>
      </c>
      <c r="J6" s="91">
        <v>4</v>
      </c>
      <c r="K6" s="91">
        <v>3</v>
      </c>
      <c r="L6" s="91">
        <v>4</v>
      </c>
      <c r="M6" s="91">
        <v>3</v>
      </c>
      <c r="N6" s="91">
        <v>4</v>
      </c>
      <c r="O6" s="91">
        <v>3</v>
      </c>
      <c r="P6" s="91">
        <v>4</v>
      </c>
      <c r="Q6" s="95">
        <f>(C6+E6+G6+I6+K6+M6+O6)/7</f>
        <v>2.8571428571428572</v>
      </c>
      <c r="R6" s="95">
        <f>(D6+F6+H6+J6+L6+N6+P6)/7</f>
        <v>3.8571428571428572</v>
      </c>
    </row>
    <row r="7" spans="1:18" ht="16" thickBot="1" x14ac:dyDescent="0.4">
      <c r="A7" s="27">
        <v>2</v>
      </c>
      <c r="B7" s="28" t="s">
        <v>15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5">
        <f t="shared" ref="Q7:Q30" si="0">(C7+E7+G7+I7+K7+M7+O7)/7</f>
        <v>0</v>
      </c>
      <c r="R7" s="95">
        <f t="shared" ref="R7:R30" si="1">(D7+F7+H7+J7+L7+N7+P7)/7</f>
        <v>0</v>
      </c>
    </row>
    <row r="8" spans="1:18" ht="17.25" customHeight="1" thickBot="1" x14ac:dyDescent="0.4">
      <c r="A8" s="27">
        <v>3</v>
      </c>
      <c r="B8" s="28" t="s">
        <v>16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5">
        <f t="shared" si="0"/>
        <v>0</v>
      </c>
      <c r="R8" s="95">
        <f t="shared" si="1"/>
        <v>0</v>
      </c>
    </row>
    <row r="9" spans="1:18" ht="16" thickBot="1" x14ac:dyDescent="0.4">
      <c r="A9" s="27">
        <v>4</v>
      </c>
      <c r="B9" s="28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5">
        <f t="shared" si="0"/>
        <v>0</v>
      </c>
      <c r="R9" s="95">
        <f t="shared" si="1"/>
        <v>0</v>
      </c>
    </row>
    <row r="10" spans="1:18" ht="16" thickBot="1" x14ac:dyDescent="0.4">
      <c r="A10" s="27">
        <v>5</v>
      </c>
      <c r="B10" s="28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5">
        <f t="shared" si="0"/>
        <v>0</v>
      </c>
      <c r="R10" s="95">
        <f t="shared" si="1"/>
        <v>0</v>
      </c>
    </row>
    <row r="11" spans="1:18" ht="16" thickBot="1" x14ac:dyDescent="0.4">
      <c r="A11" s="27">
        <v>6</v>
      </c>
      <c r="B11" s="28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5">
        <f t="shared" si="0"/>
        <v>0</v>
      </c>
      <c r="R11" s="95">
        <f t="shared" si="1"/>
        <v>0</v>
      </c>
    </row>
    <row r="12" spans="1:18" ht="16" thickBot="1" x14ac:dyDescent="0.4">
      <c r="A12" s="27">
        <v>7</v>
      </c>
      <c r="B12" s="28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5">
        <f t="shared" si="0"/>
        <v>0</v>
      </c>
      <c r="R12" s="95">
        <f t="shared" si="1"/>
        <v>0</v>
      </c>
    </row>
    <row r="13" spans="1:18" ht="16" thickBot="1" x14ac:dyDescent="0.4">
      <c r="A13" s="27">
        <v>8</v>
      </c>
      <c r="B13" s="28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5">
        <f t="shared" si="0"/>
        <v>0</v>
      </c>
      <c r="R13" s="95">
        <f t="shared" si="1"/>
        <v>0</v>
      </c>
    </row>
    <row r="14" spans="1:18" ht="16" thickBot="1" x14ac:dyDescent="0.4">
      <c r="A14" s="27">
        <v>9</v>
      </c>
      <c r="B14" s="28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5">
        <f t="shared" si="0"/>
        <v>0</v>
      </c>
      <c r="R14" s="95">
        <f t="shared" si="1"/>
        <v>0</v>
      </c>
    </row>
    <row r="15" spans="1:18" ht="16" thickBot="1" x14ac:dyDescent="0.4">
      <c r="A15" s="27">
        <v>10</v>
      </c>
      <c r="B15" s="28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5">
        <f t="shared" si="0"/>
        <v>0</v>
      </c>
      <c r="R15" s="95">
        <f t="shared" si="1"/>
        <v>0</v>
      </c>
    </row>
    <row r="16" spans="1:18" ht="16" thickBot="1" x14ac:dyDescent="0.4">
      <c r="A16" s="27">
        <v>11</v>
      </c>
      <c r="B16" s="28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5">
        <f t="shared" si="0"/>
        <v>0</v>
      </c>
      <c r="R16" s="95">
        <f t="shared" si="1"/>
        <v>0</v>
      </c>
    </row>
    <row r="17" spans="1:18" ht="16" thickBot="1" x14ac:dyDescent="0.4">
      <c r="A17" s="27">
        <v>12</v>
      </c>
      <c r="B17" s="28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5">
        <f t="shared" si="0"/>
        <v>0</v>
      </c>
      <c r="R17" s="95">
        <f t="shared" si="1"/>
        <v>0</v>
      </c>
    </row>
    <row r="18" spans="1:18" ht="16" thickBot="1" x14ac:dyDescent="0.4">
      <c r="A18" s="27">
        <v>13</v>
      </c>
      <c r="B18" s="28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5">
        <f t="shared" si="0"/>
        <v>0</v>
      </c>
      <c r="R18" s="95">
        <f t="shared" si="1"/>
        <v>0</v>
      </c>
    </row>
    <row r="19" spans="1:18" ht="16" thickBot="1" x14ac:dyDescent="0.4">
      <c r="A19" s="27">
        <v>14</v>
      </c>
      <c r="B19" s="28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5">
        <f t="shared" si="0"/>
        <v>0</v>
      </c>
      <c r="R19" s="95">
        <f t="shared" si="1"/>
        <v>0</v>
      </c>
    </row>
    <row r="20" spans="1:18" ht="16" thickBot="1" x14ac:dyDescent="0.4">
      <c r="A20" s="27">
        <v>15</v>
      </c>
      <c r="B20" s="28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5">
        <f t="shared" si="0"/>
        <v>0</v>
      </c>
      <c r="R20" s="95">
        <f t="shared" si="1"/>
        <v>0</v>
      </c>
    </row>
    <row r="21" spans="1:18" ht="16" thickBot="1" x14ac:dyDescent="0.4">
      <c r="A21" s="27">
        <v>16</v>
      </c>
      <c r="B21" s="28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5">
        <f t="shared" si="0"/>
        <v>0</v>
      </c>
      <c r="R21" s="95">
        <f t="shared" si="1"/>
        <v>0</v>
      </c>
    </row>
    <row r="22" spans="1:18" ht="16" thickBot="1" x14ac:dyDescent="0.4">
      <c r="A22" s="27">
        <v>17</v>
      </c>
      <c r="B22" s="28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5">
        <f t="shared" si="0"/>
        <v>0</v>
      </c>
      <c r="R22" s="95">
        <f t="shared" si="1"/>
        <v>0</v>
      </c>
    </row>
    <row r="23" spans="1:18" ht="16" thickBot="1" x14ac:dyDescent="0.4">
      <c r="A23" s="27">
        <v>18</v>
      </c>
      <c r="B23" s="28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5">
        <f t="shared" si="0"/>
        <v>0</v>
      </c>
      <c r="R23" s="95">
        <f t="shared" si="1"/>
        <v>0</v>
      </c>
    </row>
    <row r="24" spans="1:18" ht="16" thickBot="1" x14ac:dyDescent="0.4">
      <c r="A24" s="27">
        <v>19</v>
      </c>
      <c r="B24" s="28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5">
        <f t="shared" si="0"/>
        <v>0</v>
      </c>
      <c r="R24" s="95">
        <f t="shared" si="1"/>
        <v>0</v>
      </c>
    </row>
    <row r="25" spans="1:18" ht="16" thickBot="1" x14ac:dyDescent="0.4">
      <c r="A25" s="27">
        <v>20</v>
      </c>
      <c r="B25" s="28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5">
        <f t="shared" si="0"/>
        <v>0</v>
      </c>
      <c r="R25" s="95">
        <f t="shared" si="1"/>
        <v>0</v>
      </c>
    </row>
    <row r="26" spans="1:18" ht="16" thickBot="1" x14ac:dyDescent="0.4">
      <c r="A26" s="27">
        <v>21</v>
      </c>
      <c r="B26" s="28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5">
        <f t="shared" si="0"/>
        <v>0</v>
      </c>
      <c r="R26" s="95">
        <f t="shared" si="1"/>
        <v>0</v>
      </c>
    </row>
    <row r="27" spans="1:18" ht="16" thickBot="1" x14ac:dyDescent="0.4">
      <c r="A27" s="27">
        <v>22</v>
      </c>
      <c r="B27" s="28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5">
        <f t="shared" si="0"/>
        <v>0</v>
      </c>
      <c r="R27" s="95">
        <f t="shared" si="1"/>
        <v>0</v>
      </c>
    </row>
    <row r="28" spans="1:18" ht="16" thickBot="1" x14ac:dyDescent="0.4">
      <c r="A28" s="27">
        <v>23</v>
      </c>
      <c r="B28" s="28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5">
        <f t="shared" si="0"/>
        <v>0</v>
      </c>
      <c r="R28" s="95">
        <f t="shared" si="1"/>
        <v>0</v>
      </c>
    </row>
    <row r="29" spans="1:18" ht="16" thickBot="1" x14ac:dyDescent="0.4">
      <c r="A29" s="27">
        <v>24</v>
      </c>
      <c r="B29" s="28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5">
        <f t="shared" si="0"/>
        <v>0</v>
      </c>
      <c r="R29" s="95">
        <f t="shared" si="1"/>
        <v>0</v>
      </c>
    </row>
    <row r="30" spans="1:18" s="79" customFormat="1" ht="16" thickBot="1" x14ac:dyDescent="0.4">
      <c r="A30" s="24"/>
      <c r="B30" s="90" t="s">
        <v>17</v>
      </c>
      <c r="C30" s="44">
        <f>(C6+C7+C8+C9+C10+C11+C12+C13+C14+C15+C16+C17+C18+C19+C20+C21+C22+C23+C24+C25+C26+C27+C28+C29)/COUNTA($B$6:$B$29)</f>
        <v>0.66666666666666663</v>
      </c>
      <c r="D30" s="44">
        <f t="shared" ref="D30:P30" si="2">(D6+D7+D8+D9+D10+D11+D12+D13+D14+D15+D16+D17+D18+D19+D20+D21+D22+D23+D24+D25+D26+D27+D28+D29)/COUNTA($B$6:$B$29)</f>
        <v>1</v>
      </c>
      <c r="E30" s="44">
        <f t="shared" si="2"/>
        <v>0.66666666666666663</v>
      </c>
      <c r="F30" s="44">
        <f t="shared" si="2"/>
        <v>1</v>
      </c>
      <c r="G30" s="44">
        <f t="shared" si="2"/>
        <v>1.3333333333333333</v>
      </c>
      <c r="H30" s="44">
        <f t="shared" si="2"/>
        <v>1.6666666666666667</v>
      </c>
      <c r="I30" s="44">
        <f t="shared" si="2"/>
        <v>1</v>
      </c>
      <c r="J30" s="44">
        <f t="shared" si="2"/>
        <v>1.3333333333333333</v>
      </c>
      <c r="K30" s="44">
        <f t="shared" si="2"/>
        <v>1</v>
      </c>
      <c r="L30" s="44">
        <f t="shared" si="2"/>
        <v>1.3333333333333333</v>
      </c>
      <c r="M30" s="44">
        <f t="shared" si="2"/>
        <v>1</v>
      </c>
      <c r="N30" s="44">
        <f t="shared" si="2"/>
        <v>1.3333333333333333</v>
      </c>
      <c r="O30" s="44">
        <f t="shared" si="2"/>
        <v>1</v>
      </c>
      <c r="P30" s="44">
        <f t="shared" si="2"/>
        <v>1.3333333333333333</v>
      </c>
      <c r="Q30" s="94">
        <f t="shared" si="0"/>
        <v>0.95238095238095233</v>
      </c>
      <c r="R30" s="94">
        <f t="shared" si="1"/>
        <v>1.2857142857142858</v>
      </c>
    </row>
    <row r="32" spans="1:18" ht="15.5" x14ac:dyDescent="0.35">
      <c r="B32" s="30" t="s">
        <v>18</v>
      </c>
      <c r="C32" s="31"/>
      <c r="D32" s="31"/>
      <c r="E32" s="31"/>
      <c r="F32" s="31"/>
      <c r="G32" s="31"/>
      <c r="H32" s="31"/>
      <c r="I32" s="31"/>
      <c r="J32" s="31"/>
    </row>
    <row r="33" spans="2:10" ht="28" x14ac:dyDescent="0.35">
      <c r="B33" s="32"/>
      <c r="C33" s="33" t="s">
        <v>19</v>
      </c>
      <c r="D33" s="34" t="s">
        <v>20</v>
      </c>
      <c r="E33" s="34" t="s">
        <v>21</v>
      </c>
      <c r="F33" s="34" t="s">
        <v>22</v>
      </c>
      <c r="G33" s="35"/>
      <c r="H33" s="35"/>
      <c r="I33" s="35"/>
      <c r="J33" s="35"/>
    </row>
    <row r="34" spans="2:10" ht="15.5" x14ac:dyDescent="0.35">
      <c r="B34" s="36" t="s">
        <v>23</v>
      </c>
      <c r="C34" s="96">
        <f>COUNTA($B$6:$B$29)</f>
        <v>3</v>
      </c>
      <c r="D34" s="96">
        <f>COUNTIF(Q6:Q29,"&gt;=3,8")</f>
        <v>0</v>
      </c>
      <c r="E34" s="96">
        <f>COUNTIFS(Q6:Q29,"&lt;3,7",Q6:Q29,"&gt;=2,3")</f>
        <v>1</v>
      </c>
      <c r="F34" s="96">
        <f>COUNTIFS(Q6:Q29,"&lt;2,2",Q6:Q29,"&gt;0")</f>
        <v>0</v>
      </c>
      <c r="G34" s="31"/>
      <c r="H34" s="31"/>
      <c r="I34" s="31"/>
      <c r="J34" s="31"/>
    </row>
    <row r="35" spans="2:10" ht="15.5" x14ac:dyDescent="0.35">
      <c r="B35" s="36" t="s">
        <v>24</v>
      </c>
      <c r="C35" s="96">
        <v>100</v>
      </c>
      <c r="D35" s="96">
        <f>D34*C35/C34</f>
        <v>0</v>
      </c>
      <c r="E35" s="97">
        <f>E34*C35/C34</f>
        <v>33.333333333333336</v>
      </c>
      <c r="F35" s="97">
        <f>F34*C35/C34</f>
        <v>0</v>
      </c>
      <c r="G35" s="31"/>
      <c r="H35" s="31"/>
      <c r="I35" s="86"/>
      <c r="J35" s="86"/>
    </row>
    <row r="36" spans="2:10" ht="15.5" x14ac:dyDescent="0.35">
      <c r="B36" s="37"/>
      <c r="C36" s="31"/>
      <c r="D36" s="31"/>
      <c r="E36" s="31"/>
      <c r="F36" s="31"/>
      <c r="G36" s="31"/>
      <c r="H36" s="31"/>
      <c r="I36" s="31"/>
      <c r="J36" s="31"/>
    </row>
    <row r="37" spans="2:10" ht="15.5" x14ac:dyDescent="0.35">
      <c r="B37" s="30" t="s">
        <v>25</v>
      </c>
      <c r="C37" s="31"/>
      <c r="D37" s="31"/>
      <c r="E37" s="31"/>
      <c r="F37" s="31"/>
      <c r="G37" s="31"/>
      <c r="H37" s="31"/>
      <c r="I37" s="31"/>
      <c r="J37" s="31"/>
    </row>
    <row r="38" spans="2:10" ht="28" x14ac:dyDescent="0.35">
      <c r="B38" s="32"/>
      <c r="C38" s="33" t="s">
        <v>19</v>
      </c>
      <c r="D38" s="34" t="s">
        <v>20</v>
      </c>
      <c r="E38" s="34" t="s">
        <v>21</v>
      </c>
      <c r="F38" s="38" t="s">
        <v>22</v>
      </c>
      <c r="G38" s="39"/>
      <c r="H38" s="40"/>
      <c r="I38" s="40"/>
      <c r="J38" s="40"/>
    </row>
    <row r="39" spans="2:10" ht="15.5" x14ac:dyDescent="0.35">
      <c r="B39" s="36" t="s">
        <v>23</v>
      </c>
      <c r="C39" s="96">
        <f>COUNTA(B6:B29)</f>
        <v>3</v>
      </c>
      <c r="D39" s="96">
        <f>COUNTIF(R6:R29,"&gt;=3,8")</f>
        <v>1</v>
      </c>
      <c r="E39" s="96">
        <f>COUNTIFS(R6:R29,"&lt;3,7",R6:R29,"&gt;=2,3")</f>
        <v>0</v>
      </c>
      <c r="F39" s="98">
        <f>COUNTIFS(R6:R29,"&lt;2,2",R6:R29,"&gt;0")</f>
        <v>0</v>
      </c>
      <c r="G39" s="87"/>
      <c r="H39" s="31"/>
      <c r="I39" s="31"/>
      <c r="J39" s="31"/>
    </row>
    <row r="40" spans="2:10" ht="15.5" x14ac:dyDescent="0.35">
      <c r="B40" s="36" t="s">
        <v>24</v>
      </c>
      <c r="C40" s="96">
        <v>100</v>
      </c>
      <c r="D40" s="97">
        <f>D39*C40/C39</f>
        <v>33.333333333333336</v>
      </c>
      <c r="E40" s="97">
        <f>E39*C40/C39</f>
        <v>0</v>
      </c>
      <c r="F40" s="99">
        <f>F39*C40/C39</f>
        <v>0</v>
      </c>
      <c r="G40" s="88"/>
      <c r="H40" s="86"/>
      <c r="I40" s="86"/>
      <c r="J40" s="86"/>
    </row>
    <row r="45" spans="2:10" x14ac:dyDescent="0.35">
      <c r="B45" s="89"/>
    </row>
    <row r="46" spans="2:10" x14ac:dyDescent="0.35">
      <c r="D46"/>
    </row>
  </sheetData>
  <sheetProtection algorithmName="SHA-512" hashValue="vwliHCvGIAvqpeEncriaYv2/WrP8XNQIN7aEcThrbwX4Q/PJOkVgFK3nQGfJpHB9I0L38KHQTan2QKhDoxDRpw==" saltValue="M1AMKqWD98uvNv4ZIJvn3Q==" spinCount="100000" sheet="1" objects="1" formatCells="0" formatColumns="0" formatRows="0" insertColumns="0" insertRows="0" insertHyperlinks="0" deleteColumns="0" deleteRows="0" sort="0" autoFilter="0" pivotTables="0"/>
  <mergeCells count="11">
    <mergeCell ref="O3:P4"/>
    <mergeCell ref="Q3:R4"/>
    <mergeCell ref="O1:P1"/>
    <mergeCell ref="A3:A5"/>
    <mergeCell ref="B3:B5"/>
    <mergeCell ref="C3:D4"/>
    <mergeCell ref="E3:F4"/>
    <mergeCell ref="G3:H4"/>
    <mergeCell ref="I3:J4"/>
    <mergeCell ref="K3:L4"/>
    <mergeCell ref="M3:N4"/>
  </mergeCells>
  <hyperlinks>
    <hyperlink ref="O1" location="ОГЛАВЛЕНИЕ!A1" display="ОГЛАВЛЕНИЕ" xr:uid="{83680EA9-F6D7-47B3-84F4-6224EA52308D}"/>
  </hyperlinks>
  <pageMargins left="0.7" right="0.7" top="0.75" bottom="0.75" header="0.3" footer="0.3"/>
  <pageSetup paperSize="9" scale="60" fitToHeight="0" orientation="landscape" verticalDpi="0" r:id="rId1"/>
  <headerFooter>
    <oddHeader>&amp;R&amp;"Monotype Corsiva"&amp;12О.В. Яковлева&amp;L&amp;"Monotype Corsiva"&amp;12Диагностика индивидуального развития детей  3-4 лет</oddHeader>
    <oddFooter>&amp;R&amp;"Monotype Corsiva"&amp;12https://vk.com/travel_posobiya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FD2DC-142F-4930-BAE1-EA72E6BDA898}">
  <sheetPr codeName="Лист10">
    <tabColor rgb="FF92D050"/>
    <pageSetUpPr fitToPage="1"/>
  </sheetPr>
  <dimension ref="A1:G42"/>
  <sheetViews>
    <sheetView view="pageLayout" topLeftCell="A4" zoomScaleNormal="100" workbookViewId="0">
      <selection activeCell="F5" sqref="F5"/>
    </sheetView>
  </sheetViews>
  <sheetFormatPr defaultColWidth="9.1796875" defaultRowHeight="14.5" x14ac:dyDescent="0.35"/>
  <cols>
    <col min="1" max="1" width="11.81640625" style="1" customWidth="1"/>
    <col min="2" max="2" width="19.1796875" style="1" customWidth="1"/>
    <col min="3" max="3" width="17.453125" style="1" customWidth="1"/>
    <col min="4" max="4" width="19.54296875" style="1" customWidth="1"/>
    <col min="5" max="5" width="14.7265625" style="1" customWidth="1"/>
    <col min="6" max="6" width="12.81640625" style="1" customWidth="1"/>
    <col min="7" max="16384" width="9.1796875" style="1"/>
  </cols>
  <sheetData>
    <row r="1" spans="1:7" ht="36.75" customHeight="1" x14ac:dyDescent="0.35">
      <c r="A1" s="374" t="s">
        <v>34</v>
      </c>
      <c r="B1" s="374"/>
      <c r="C1" s="374"/>
      <c r="D1" s="374"/>
      <c r="E1" s="374"/>
      <c r="F1" s="374"/>
      <c r="G1" s="374"/>
    </row>
    <row r="2" spans="1:7" ht="17.5" x14ac:dyDescent="0.35">
      <c r="A2" s="48"/>
      <c r="B2" s="48"/>
      <c r="C2" s="48"/>
      <c r="D2" s="48"/>
      <c r="E2" s="48"/>
      <c r="F2" s="48"/>
      <c r="G2" s="48"/>
    </row>
    <row r="3" spans="1:7" ht="62" x14ac:dyDescent="0.35">
      <c r="B3" s="75" t="s">
        <v>125</v>
      </c>
      <c r="C3" s="49" t="s">
        <v>141</v>
      </c>
      <c r="D3" s="49" t="s">
        <v>142</v>
      </c>
      <c r="E3" s="49" t="s">
        <v>143</v>
      </c>
      <c r="F3" s="102" t="s">
        <v>144</v>
      </c>
      <c r="G3" s="51"/>
    </row>
    <row r="4" spans="1:7" ht="15.5" x14ac:dyDescent="0.35">
      <c r="B4" s="5"/>
      <c r="C4" s="52">
        <v>1</v>
      </c>
      <c r="D4" s="52">
        <v>2</v>
      </c>
      <c r="E4" s="52">
        <v>3</v>
      </c>
      <c r="F4" s="103" t="s">
        <v>132</v>
      </c>
      <c r="G4" s="50"/>
    </row>
    <row r="5" spans="1:7" ht="18" x14ac:dyDescent="0.4">
      <c r="B5" s="54" t="s">
        <v>27</v>
      </c>
      <c r="C5" s="101">
        <f>'ПР-1'!K30</f>
        <v>0.91666666666666663</v>
      </c>
      <c r="D5" s="101">
        <f>'ПР-2'!M30</f>
        <v>2.4666666666666668</v>
      </c>
      <c r="E5" s="101">
        <f>'ПР-3'!Q30</f>
        <v>0.95238095238095233</v>
      </c>
      <c r="F5" s="101">
        <f>(C5+D5+E5)/3</f>
        <v>1.4452380952380952</v>
      </c>
      <c r="G5" s="55"/>
    </row>
    <row r="6" spans="1:7" ht="18" x14ac:dyDescent="0.4">
      <c r="B6" s="54" t="s">
        <v>28</v>
      </c>
      <c r="C6" s="101">
        <f>'ПР-1'!L30</f>
        <v>1.25</v>
      </c>
      <c r="D6" s="101">
        <f>'ПР-2'!N30</f>
        <v>3.4666666666666672</v>
      </c>
      <c r="E6" s="101">
        <f>'ПР-3'!R30</f>
        <v>1.2857142857142858</v>
      </c>
      <c r="F6" s="101">
        <f>(C6+D6+E6)/3</f>
        <v>2.0007936507936508</v>
      </c>
      <c r="G6" s="55"/>
    </row>
    <row r="27" spans="1:7" ht="15.5" x14ac:dyDescent="0.35">
      <c r="A27" s="56" t="s">
        <v>29</v>
      </c>
    </row>
    <row r="28" spans="1:7" ht="15.5" x14ac:dyDescent="0.35">
      <c r="A28" s="375" t="s">
        <v>30</v>
      </c>
      <c r="B28" s="375"/>
      <c r="C28" s="104"/>
      <c r="D28" s="333"/>
      <c r="E28" s="333"/>
      <c r="F28" s="333"/>
      <c r="G28" s="333"/>
    </row>
    <row r="29" spans="1:7" x14ac:dyDescent="0.35">
      <c r="A29" s="84"/>
      <c r="B29" s="84"/>
      <c r="C29" s="84"/>
      <c r="D29" s="330"/>
      <c r="E29" s="330"/>
      <c r="F29" s="330"/>
      <c r="G29" s="330"/>
    </row>
    <row r="30" spans="1:7" x14ac:dyDescent="0.35">
      <c r="A30" s="85"/>
      <c r="B30" s="85"/>
      <c r="C30" s="85"/>
      <c r="D30" s="330"/>
      <c r="E30" s="330"/>
      <c r="F30" s="330"/>
      <c r="G30" s="330"/>
    </row>
    <row r="31" spans="1:7" x14ac:dyDescent="0.35">
      <c r="A31" s="85"/>
      <c r="B31" s="85"/>
      <c r="C31" s="85"/>
      <c r="D31" s="330"/>
      <c r="E31" s="330"/>
      <c r="F31" s="330"/>
      <c r="G31" s="330"/>
    </row>
    <row r="32" spans="1:7" x14ac:dyDescent="0.35">
      <c r="A32" s="85"/>
      <c r="B32" s="85"/>
      <c r="C32" s="85"/>
      <c r="D32" s="330"/>
      <c r="E32" s="330"/>
      <c r="F32" s="330"/>
      <c r="G32" s="330"/>
    </row>
    <row r="33" spans="1:7" x14ac:dyDescent="0.35">
      <c r="A33" s="85"/>
      <c r="B33" s="85"/>
      <c r="C33" s="85"/>
      <c r="D33" s="330"/>
      <c r="E33" s="330"/>
      <c r="F33" s="330"/>
      <c r="G33" s="330"/>
    </row>
    <row r="34" spans="1:7" x14ac:dyDescent="0.35">
      <c r="A34" s="85"/>
      <c r="B34" s="85"/>
      <c r="C34" s="85"/>
      <c r="D34" s="330"/>
      <c r="E34" s="330"/>
      <c r="F34" s="330"/>
      <c r="G34" s="330"/>
    </row>
    <row r="36" spans="1:7" ht="15.5" x14ac:dyDescent="0.35">
      <c r="A36" s="375" t="s">
        <v>31</v>
      </c>
      <c r="B36" s="375"/>
      <c r="C36" s="104"/>
      <c r="D36" s="333"/>
      <c r="E36" s="333"/>
      <c r="F36" s="333"/>
      <c r="G36" s="333"/>
    </row>
    <row r="37" spans="1:7" x14ac:dyDescent="0.35">
      <c r="A37" s="84"/>
      <c r="B37" s="84"/>
      <c r="C37" s="84"/>
      <c r="D37" s="330"/>
      <c r="E37" s="330"/>
      <c r="F37" s="330"/>
      <c r="G37" s="330"/>
    </row>
    <row r="38" spans="1:7" x14ac:dyDescent="0.35">
      <c r="A38" s="85"/>
      <c r="B38" s="85"/>
      <c r="C38" s="85"/>
      <c r="D38" s="330"/>
      <c r="E38" s="330"/>
      <c r="F38" s="330"/>
      <c r="G38" s="330"/>
    </row>
    <row r="39" spans="1:7" x14ac:dyDescent="0.35">
      <c r="A39" s="85"/>
      <c r="B39" s="85"/>
      <c r="C39" s="85"/>
      <c r="D39" s="330"/>
      <c r="E39" s="330"/>
      <c r="F39" s="330"/>
      <c r="G39" s="330"/>
    </row>
    <row r="40" spans="1:7" x14ac:dyDescent="0.35">
      <c r="A40" s="85"/>
      <c r="B40" s="85"/>
      <c r="C40" s="85"/>
      <c r="D40" s="330"/>
      <c r="E40" s="330"/>
      <c r="F40" s="330"/>
      <c r="G40" s="330"/>
    </row>
    <row r="41" spans="1:7" x14ac:dyDescent="0.35">
      <c r="A41" s="85"/>
      <c r="B41" s="85"/>
      <c r="C41" s="85"/>
      <c r="D41" s="330"/>
      <c r="E41" s="330"/>
      <c r="F41" s="330"/>
      <c r="G41" s="330"/>
    </row>
    <row r="42" spans="1:7" x14ac:dyDescent="0.35">
      <c r="A42" s="85"/>
      <c r="B42" s="85"/>
      <c r="C42" s="85"/>
      <c r="D42" s="330"/>
      <c r="E42" s="330"/>
      <c r="F42" s="330"/>
      <c r="G42" s="330"/>
    </row>
  </sheetData>
  <sheetProtection algorithmName="SHA-512" hashValue="4t70sR1NUMLGXYVtaAgJSJkFRai9YHR61ILKY+iFcxAZBwT4Jv6waGVDAhulFNV/U4N9irqTwjMiBkWkjRsGeg==" saltValue="JZYbyvUub2Oa+qHXVnbCwA==" spinCount="100000" sheet="1" formatCells="0" formatColumns="0" formatRows="0" insertColumns="0" insertRows="0" insertHyperlinks="0" deleteColumns="0" deleteRows="0" sort="0" autoFilter="0" pivotTables="0"/>
  <mergeCells count="17">
    <mergeCell ref="D37:G37"/>
    <mergeCell ref="A1:G1"/>
    <mergeCell ref="A28:B28"/>
    <mergeCell ref="D28:G28"/>
    <mergeCell ref="D29:G29"/>
    <mergeCell ref="D30:G30"/>
    <mergeCell ref="D31:G31"/>
    <mergeCell ref="D32:G32"/>
    <mergeCell ref="D33:G33"/>
    <mergeCell ref="D34:G34"/>
    <mergeCell ref="A36:B36"/>
    <mergeCell ref="D36:G36"/>
    <mergeCell ref="D38:G38"/>
    <mergeCell ref="D39:G39"/>
    <mergeCell ref="D40:G40"/>
    <mergeCell ref="D41:G41"/>
    <mergeCell ref="D42:G42"/>
  </mergeCells>
  <hyperlinks>
    <hyperlink ref="B3" location="ОГЛАВЛЕНИЕ!A1" display="ОГЛАВЛЕНИЕ" xr:uid="{9CEDD4FB-226C-4B63-9924-84BFD0172528}"/>
  </hyperlinks>
  <pageMargins left="0.7" right="0.7" top="0.75" bottom="0.75" header="0.3" footer="0.3"/>
  <pageSetup paperSize="9" scale="8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ТИТУЛ</vt:lpstr>
      <vt:lpstr>ОГЛАВЛЕНИЕ</vt:lpstr>
      <vt:lpstr>СК-1</vt:lpstr>
      <vt:lpstr>СК-2</vt:lpstr>
      <vt:lpstr>ИТОГ СК</vt:lpstr>
      <vt:lpstr>ПР-1</vt:lpstr>
      <vt:lpstr>ПР-2</vt:lpstr>
      <vt:lpstr>ПР-3</vt:lpstr>
      <vt:lpstr>ИТОГ ПР</vt:lpstr>
      <vt:lpstr>РР-1</vt:lpstr>
      <vt:lpstr>РР-2</vt:lpstr>
      <vt:lpstr>РР-3</vt:lpstr>
      <vt:lpstr>РР-4</vt:lpstr>
      <vt:lpstr>ИТОГ РР</vt:lpstr>
      <vt:lpstr>ХЭ-1</vt:lpstr>
      <vt:lpstr>ХЭ-2</vt:lpstr>
      <vt:lpstr>ХЭ-3</vt:lpstr>
      <vt:lpstr>ХЭ-4</vt:lpstr>
      <vt:lpstr>ИТОГ ХЭ</vt:lpstr>
      <vt:lpstr>ФР</vt:lpstr>
      <vt:lpstr>ИТОГ ФР</vt:lpstr>
      <vt:lpstr>ИТОГОВАЯ ПО ОО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Асия Тимофеева</cp:lastModifiedBy>
  <cp:lastPrinted>2023-06-08T17:44:37Z</cp:lastPrinted>
  <dcterms:created xsi:type="dcterms:W3CDTF">2023-05-24T09:30:00Z</dcterms:created>
  <dcterms:modified xsi:type="dcterms:W3CDTF">2023-10-06T10:10:25Z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12AF2AF9F1E247008716E545F0AEE728</vt:lpwstr>
  </property>
  <property fmtid="{D5CDD505-2E9C-101B-9397-08002B2CF9AE}" pid="3" name="KSOProductBuildVer">
    <vt:lpwstr>1049-11.2.0.11417</vt:lpwstr>
  </property>
</Properties>
</file>